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C:\Users\vjoyant\Nextcloud\ERUN 2025-2026\01-Circonscription\cahier_appel_2025-2026\"/>
    </mc:Choice>
  </mc:AlternateContent>
  <xr:revisionPtr revIDLastSave="0" documentId="13_ncr:1_{5AE48677-A752-4908-9D10-86FFFA7C3754}" xr6:coauthVersionLast="47" xr6:coauthVersionMax="47" xr10:uidLastSave="{00000000-0000-0000-0000-000000000000}"/>
  <bookViews>
    <workbookView xWindow="-120" yWindow="-120" windowWidth="29040" windowHeight="15840" tabRatio="747" xr2:uid="{B10016D5-D24D-4C15-9B5F-32AA3EC68263}"/>
  </bookViews>
  <sheets>
    <sheet name="BASE" sheetId="1" r:id="rId1"/>
    <sheet name="Septembre" sheetId="2" r:id="rId2"/>
    <sheet name="Octobre" sheetId="3" r:id="rId3"/>
    <sheet name="Novembre" sheetId="4" r:id="rId4"/>
    <sheet name="Décembre" sheetId="5" r:id="rId5"/>
    <sheet name="Janvier" sheetId="6" r:id="rId6"/>
    <sheet name="Février" sheetId="7" r:id="rId7"/>
    <sheet name="Mars" sheetId="8" r:id="rId8"/>
    <sheet name="Avril" sheetId="10" r:id="rId9"/>
    <sheet name="Mai" sheetId="11" r:id="rId10"/>
    <sheet name="Juin" sheetId="12" r:id="rId11"/>
    <sheet name="Juillet" sheetId="13" r:id="rId12"/>
    <sheet name="Impression élève" sheetId="14" r:id="rId13"/>
    <sheet name="Impression mois" sheetId="19" r:id="rId14"/>
    <sheet name="% abs" sheetId="15" state="hidden" r:id="rId15"/>
  </sheets>
  <definedNames>
    <definedName name="_xlnm.Print_Area" localSheetId="12">'Impression élève'!$A$2:$J$24</definedName>
    <definedName name="_xlnm.Print_Area" localSheetId="13">'Impression mois'!$A$1:$G$22</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 i="13" l="1"/>
  <c r="T13" i="13"/>
  <c r="R13" i="13"/>
  <c r="N13" i="13"/>
  <c r="M13" i="13"/>
  <c r="L13" i="13"/>
  <c r="BX13" i="15" s="1"/>
  <c r="AR14" i="12"/>
  <c r="AR15" i="12"/>
  <c r="AR16" i="12"/>
  <c r="BA16" i="12" s="1"/>
  <c r="BS16" i="15" s="1"/>
  <c r="AR17" i="12"/>
  <c r="AR18" i="12"/>
  <c r="AR19" i="12"/>
  <c r="AR20" i="12"/>
  <c r="BQ20" i="15" s="1"/>
  <c r="AR21" i="12"/>
  <c r="BE21" i="12" s="1"/>
  <c r="BU21" i="15" s="1"/>
  <c r="AR22" i="12"/>
  <c r="AR23" i="12"/>
  <c r="AR24" i="12"/>
  <c r="BC24" i="12" s="1"/>
  <c r="BT24" i="15" s="1"/>
  <c r="AR25" i="12"/>
  <c r="BQ25" i="15" s="1"/>
  <c r="AR26" i="12"/>
  <c r="AR27" i="12"/>
  <c r="AR28" i="12"/>
  <c r="BA28" i="12" s="1"/>
  <c r="BS28" i="15" s="1"/>
  <c r="AR29" i="12"/>
  <c r="AR30" i="12"/>
  <c r="AR31" i="12"/>
  <c r="AR32" i="12"/>
  <c r="AR33" i="12"/>
  <c r="AR34" i="12"/>
  <c r="AR35" i="12"/>
  <c r="AR36" i="12"/>
  <c r="BE36" i="12" s="1"/>
  <c r="BU36" i="15" s="1"/>
  <c r="AR37" i="12"/>
  <c r="AR38" i="12"/>
  <c r="AR39" i="12"/>
  <c r="AR40" i="12"/>
  <c r="BQ40" i="15" s="1"/>
  <c r="AR41" i="12"/>
  <c r="BE41" i="12" s="1"/>
  <c r="BU41" i="15" s="1"/>
  <c r="AR42" i="12"/>
  <c r="AR43" i="12"/>
  <c r="AR44" i="12"/>
  <c r="BQ44" i="15" s="1"/>
  <c r="AR45" i="12"/>
  <c r="BE45" i="12" s="1"/>
  <c r="BU45" i="15" s="1"/>
  <c r="AR46" i="12"/>
  <c r="AR47" i="12"/>
  <c r="AR48" i="12"/>
  <c r="BA48" i="12" s="1"/>
  <c r="BS48" i="15" s="1"/>
  <c r="AR49" i="12"/>
  <c r="BE49" i="12" s="1"/>
  <c r="BU49" i="15" s="1"/>
  <c r="AR50" i="12"/>
  <c r="AR51" i="12"/>
  <c r="AR52" i="12"/>
  <c r="BQ52" i="15" s="1"/>
  <c r="AS14" i="12"/>
  <c r="AS15" i="12"/>
  <c r="AS16" i="12"/>
  <c r="AS17" i="12"/>
  <c r="E7" i="12" s="1"/>
  <c r="AS18" i="12"/>
  <c r="AS19" i="12"/>
  <c r="AS20" i="12"/>
  <c r="AS21" i="12"/>
  <c r="AS22" i="12"/>
  <c r="AS23" i="12"/>
  <c r="AS24" i="12"/>
  <c r="AS25" i="12"/>
  <c r="AS26" i="12"/>
  <c r="AS27" i="12"/>
  <c r="AS28" i="12"/>
  <c r="AS29" i="12"/>
  <c r="AS30" i="12"/>
  <c r="AS31" i="12"/>
  <c r="AS32" i="12"/>
  <c r="AS33" i="12"/>
  <c r="AS34" i="12"/>
  <c r="AS35" i="12"/>
  <c r="AS36" i="12"/>
  <c r="AS37" i="12"/>
  <c r="AS38" i="12"/>
  <c r="AS39" i="12"/>
  <c r="AS40" i="12"/>
  <c r="AS41" i="12"/>
  <c r="AS42" i="12"/>
  <c r="AS43" i="12"/>
  <c r="AS44" i="12"/>
  <c r="AS45" i="12"/>
  <c r="AS46" i="12"/>
  <c r="AS47" i="12"/>
  <c r="AS48" i="12"/>
  <c r="AS49" i="12"/>
  <c r="AS50" i="12"/>
  <c r="AS51" i="12"/>
  <c r="AS52" i="12"/>
  <c r="AT14" i="12"/>
  <c r="AT15" i="12"/>
  <c r="AT16" i="12"/>
  <c r="AT17" i="12"/>
  <c r="E8" i="12" s="1"/>
  <c r="AT18" i="12"/>
  <c r="AT19" i="12"/>
  <c r="AT20" i="12"/>
  <c r="AT21" i="12"/>
  <c r="AT22" i="12"/>
  <c r="AT23" i="12"/>
  <c r="AT24" i="12"/>
  <c r="AT25" i="12"/>
  <c r="AT26" i="12"/>
  <c r="AT27" i="12"/>
  <c r="AT28" i="12"/>
  <c r="AT29" i="12"/>
  <c r="AT30" i="12"/>
  <c r="AT31" i="12"/>
  <c r="AT32" i="12"/>
  <c r="AT33" i="12"/>
  <c r="AT34" i="12"/>
  <c r="AT35" i="12"/>
  <c r="AT36" i="12"/>
  <c r="AT37" i="12"/>
  <c r="AT38" i="12"/>
  <c r="AT39" i="12"/>
  <c r="AT40" i="12"/>
  <c r="AT41" i="12"/>
  <c r="AT42" i="12"/>
  <c r="AT43" i="12"/>
  <c r="AT44" i="12"/>
  <c r="AT45" i="12"/>
  <c r="AT46" i="12"/>
  <c r="AT47" i="12"/>
  <c r="AT48" i="12"/>
  <c r="AT49" i="12"/>
  <c r="AT50" i="12"/>
  <c r="AT51" i="12"/>
  <c r="AT52" i="12"/>
  <c r="AX14" i="12"/>
  <c r="AX15" i="12"/>
  <c r="AX16" i="12"/>
  <c r="AX17" i="12"/>
  <c r="AX18" i="12"/>
  <c r="AX19" i="12"/>
  <c r="AX20" i="12"/>
  <c r="AX21" i="12"/>
  <c r="AX22" i="12"/>
  <c r="AX23" i="12"/>
  <c r="AX24" i="12"/>
  <c r="AX25" i="12"/>
  <c r="AX26" i="12"/>
  <c r="AX27" i="12"/>
  <c r="AX28" i="12"/>
  <c r="AX29" i="12"/>
  <c r="AX30" i="12"/>
  <c r="AX31" i="12"/>
  <c r="AX32" i="12"/>
  <c r="AX33" i="12"/>
  <c r="AX34" i="12"/>
  <c r="AX35" i="12"/>
  <c r="AX36" i="12"/>
  <c r="AX37" i="12"/>
  <c r="AX38" i="12"/>
  <c r="AX39" i="12"/>
  <c r="AX40" i="12"/>
  <c r="AX41" i="12"/>
  <c r="AX42" i="12"/>
  <c r="AX43" i="12"/>
  <c r="AX44" i="12"/>
  <c r="AX45" i="12"/>
  <c r="AX46" i="12"/>
  <c r="AX47" i="12"/>
  <c r="AX48" i="12"/>
  <c r="AX49" i="12"/>
  <c r="AX50" i="12"/>
  <c r="AX51" i="12"/>
  <c r="AX52" i="12"/>
  <c r="AZ14" i="12"/>
  <c r="AZ15" i="12"/>
  <c r="AZ16" i="12"/>
  <c r="AZ17" i="12"/>
  <c r="BA17" i="12" s="1"/>
  <c r="BS17" i="15" s="1"/>
  <c r="AZ18" i="12"/>
  <c r="AZ19" i="12"/>
  <c r="AZ20" i="12"/>
  <c r="AZ21" i="12"/>
  <c r="BA21" i="12" s="1"/>
  <c r="BS21" i="15" s="1"/>
  <c r="AZ22" i="12"/>
  <c r="AZ23" i="12"/>
  <c r="AZ24" i="12"/>
  <c r="AZ25" i="12"/>
  <c r="AZ26" i="12"/>
  <c r="AZ27" i="12"/>
  <c r="AZ28" i="12"/>
  <c r="AZ29" i="12"/>
  <c r="AZ30" i="12"/>
  <c r="AZ31" i="12"/>
  <c r="AZ32" i="12"/>
  <c r="AZ33" i="12"/>
  <c r="AZ34" i="12"/>
  <c r="AZ35" i="12"/>
  <c r="AZ36" i="12"/>
  <c r="AZ37" i="12"/>
  <c r="AZ38" i="12"/>
  <c r="AZ39" i="12"/>
  <c r="AZ40" i="12"/>
  <c r="AZ41" i="12"/>
  <c r="AZ42" i="12"/>
  <c r="AZ43" i="12"/>
  <c r="AZ44" i="12"/>
  <c r="AZ45" i="12"/>
  <c r="AZ46" i="12"/>
  <c r="AZ47" i="12"/>
  <c r="AZ48" i="12"/>
  <c r="AZ49" i="12"/>
  <c r="AZ50" i="12"/>
  <c r="AZ51" i="12"/>
  <c r="AZ52" i="12"/>
  <c r="BB14" i="12"/>
  <c r="BB15" i="12"/>
  <c r="BB16" i="12"/>
  <c r="BB17" i="12"/>
  <c r="BB18" i="12"/>
  <c r="BB19" i="12"/>
  <c r="BB20" i="12"/>
  <c r="BB21" i="12"/>
  <c r="BB22" i="12"/>
  <c r="BB23" i="12"/>
  <c r="BB24" i="12"/>
  <c r="BB25" i="12"/>
  <c r="BB26" i="12"/>
  <c r="BB27" i="12"/>
  <c r="BB28" i="12"/>
  <c r="BB29" i="12"/>
  <c r="BB30" i="12"/>
  <c r="BB31" i="12"/>
  <c r="BB32" i="12"/>
  <c r="BB33" i="12"/>
  <c r="BB34" i="12"/>
  <c r="BB35" i="12"/>
  <c r="BB36" i="12"/>
  <c r="BB37" i="12"/>
  <c r="BB38" i="12"/>
  <c r="BB39" i="12"/>
  <c r="BB40" i="12"/>
  <c r="BB41" i="12"/>
  <c r="BB42" i="12"/>
  <c r="BB43" i="12"/>
  <c r="BB44" i="12"/>
  <c r="BB45" i="12"/>
  <c r="BB46" i="12"/>
  <c r="BB47" i="12"/>
  <c r="BB48" i="12"/>
  <c r="BB49" i="12"/>
  <c r="BB50" i="12"/>
  <c r="BB51" i="12"/>
  <c r="BB52" i="12"/>
  <c r="BD14" i="12"/>
  <c r="BD15" i="12"/>
  <c r="BD16" i="12"/>
  <c r="BD17" i="12"/>
  <c r="BD18" i="12"/>
  <c r="BD19" i="12"/>
  <c r="BD20" i="12"/>
  <c r="BD21" i="12"/>
  <c r="BD22" i="12"/>
  <c r="BD23" i="12"/>
  <c r="BD24" i="12"/>
  <c r="BD25" i="12"/>
  <c r="BD26" i="12"/>
  <c r="BD27" i="12"/>
  <c r="BD28" i="12"/>
  <c r="BD29" i="12"/>
  <c r="BD30" i="12"/>
  <c r="BD31" i="12"/>
  <c r="BD32" i="12"/>
  <c r="BD33" i="12"/>
  <c r="BD34" i="12"/>
  <c r="BD35" i="12"/>
  <c r="BD36" i="12"/>
  <c r="BD37" i="12"/>
  <c r="BD38" i="12"/>
  <c r="BD39" i="12"/>
  <c r="BD40" i="12"/>
  <c r="BD41" i="12"/>
  <c r="BD42" i="12"/>
  <c r="BD43" i="12"/>
  <c r="BD44" i="12"/>
  <c r="BD45" i="12"/>
  <c r="BD46" i="12"/>
  <c r="BD47" i="12"/>
  <c r="BD48" i="12"/>
  <c r="BD49" i="12"/>
  <c r="BD50" i="12"/>
  <c r="BD51" i="12"/>
  <c r="BD52" i="12"/>
  <c r="BF14" i="12"/>
  <c r="BF15" i="12"/>
  <c r="BF16" i="12"/>
  <c r="BF17" i="12"/>
  <c r="BF18" i="12"/>
  <c r="BF19" i="12"/>
  <c r="BF20" i="12"/>
  <c r="BF21" i="12"/>
  <c r="BF22" i="12"/>
  <c r="BF23" i="12"/>
  <c r="BF24" i="12"/>
  <c r="BF25" i="12"/>
  <c r="BF26" i="12"/>
  <c r="BF27" i="12"/>
  <c r="BF28" i="12"/>
  <c r="BF29" i="12"/>
  <c r="BF30" i="12"/>
  <c r="BF31" i="12"/>
  <c r="BF32" i="12"/>
  <c r="BF33" i="12"/>
  <c r="BF34" i="12"/>
  <c r="BF35" i="12"/>
  <c r="BF36" i="12"/>
  <c r="BF37" i="12"/>
  <c r="BF38" i="12"/>
  <c r="BF39" i="12"/>
  <c r="BF40" i="12"/>
  <c r="BF41" i="12"/>
  <c r="BF42" i="12"/>
  <c r="BF43" i="12"/>
  <c r="BF44" i="12"/>
  <c r="BF45" i="12"/>
  <c r="BF46" i="12"/>
  <c r="BF47" i="12"/>
  <c r="BF48" i="12"/>
  <c r="BF49" i="12"/>
  <c r="BF50" i="12"/>
  <c r="BF51" i="12"/>
  <c r="BF52" i="12"/>
  <c r="BF13" i="12"/>
  <c r="BD13" i="12"/>
  <c r="BB13" i="12"/>
  <c r="AZ13" i="12"/>
  <c r="AX13" i="12"/>
  <c r="AT13" i="12"/>
  <c r="AS13" i="12"/>
  <c r="AR13" i="12"/>
  <c r="AQ9" i="12"/>
  <c r="AO9" i="12"/>
  <c r="AH13" i="11"/>
  <c r="AG13" i="11"/>
  <c r="AF13" i="11"/>
  <c r="AF13" i="10"/>
  <c r="AB13" i="10"/>
  <c r="AA13" i="10"/>
  <c r="Z13" i="10"/>
  <c r="BF14" i="8"/>
  <c r="BF15" i="8"/>
  <c r="BF16" i="8"/>
  <c r="BF17" i="8"/>
  <c r="BF18" i="8"/>
  <c r="BF19" i="8"/>
  <c r="BF20" i="8"/>
  <c r="BF21" i="8"/>
  <c r="BF22" i="8"/>
  <c r="BF23" i="8"/>
  <c r="BF24" i="8"/>
  <c r="BF25" i="8"/>
  <c r="BF26" i="8"/>
  <c r="BF27" i="8"/>
  <c r="BF28" i="8"/>
  <c r="BF29" i="8"/>
  <c r="BF30" i="8"/>
  <c r="BF31" i="8"/>
  <c r="BF32" i="8"/>
  <c r="BF33" i="8"/>
  <c r="BF34" i="8"/>
  <c r="BF35" i="8"/>
  <c r="BF36" i="8"/>
  <c r="BF37" i="8"/>
  <c r="BF38" i="8"/>
  <c r="BF39" i="8"/>
  <c r="BF40" i="8"/>
  <c r="BF41" i="8"/>
  <c r="BF42" i="8"/>
  <c r="BF43" i="8"/>
  <c r="BF44" i="8"/>
  <c r="BF45" i="8"/>
  <c r="BF46" i="8"/>
  <c r="BF47" i="8"/>
  <c r="BF48" i="8"/>
  <c r="BF49" i="8"/>
  <c r="BF50" i="8"/>
  <c r="BF51" i="8"/>
  <c r="BF52" i="8"/>
  <c r="BD14" i="8"/>
  <c r="BD15" i="8"/>
  <c r="BD16" i="8"/>
  <c r="BD17" i="8"/>
  <c r="BD18" i="8"/>
  <c r="BD19" i="8"/>
  <c r="BD20" i="8"/>
  <c r="BD21" i="8"/>
  <c r="BD22" i="8"/>
  <c r="BD23" i="8"/>
  <c r="BD24" i="8"/>
  <c r="BD25" i="8"/>
  <c r="BD26" i="8"/>
  <c r="BD27" i="8"/>
  <c r="BD28" i="8"/>
  <c r="BD29" i="8"/>
  <c r="BD30" i="8"/>
  <c r="BD31" i="8"/>
  <c r="BD32" i="8"/>
  <c r="BD33" i="8"/>
  <c r="BD34" i="8"/>
  <c r="BD35" i="8"/>
  <c r="BD36" i="8"/>
  <c r="BD37" i="8"/>
  <c r="BD38" i="8"/>
  <c r="BD39" i="8"/>
  <c r="BD40" i="8"/>
  <c r="BD41" i="8"/>
  <c r="BD42" i="8"/>
  <c r="BD43" i="8"/>
  <c r="BD44" i="8"/>
  <c r="BD45" i="8"/>
  <c r="BD46" i="8"/>
  <c r="BD47" i="8"/>
  <c r="BD48" i="8"/>
  <c r="BD49" i="8"/>
  <c r="BD50" i="8"/>
  <c r="BD51" i="8"/>
  <c r="BD52" i="8"/>
  <c r="BB14" i="8"/>
  <c r="BB15" i="8"/>
  <c r="BB16" i="8"/>
  <c r="BB17" i="8"/>
  <c r="BB18" i="8"/>
  <c r="BB19" i="8"/>
  <c r="BB20" i="8"/>
  <c r="BB21" i="8"/>
  <c r="BB22" i="8"/>
  <c r="BB23" i="8"/>
  <c r="BB24" i="8"/>
  <c r="BB25" i="8"/>
  <c r="BB26" i="8"/>
  <c r="BB27" i="8"/>
  <c r="BB28" i="8"/>
  <c r="BB29" i="8"/>
  <c r="BB30" i="8"/>
  <c r="BB31" i="8"/>
  <c r="BB32" i="8"/>
  <c r="BB33" i="8"/>
  <c r="BB34" i="8"/>
  <c r="BB35" i="8"/>
  <c r="BB36" i="8"/>
  <c r="BC36" i="8" s="1"/>
  <c r="AY36" i="15" s="1"/>
  <c r="BB37" i="8"/>
  <c r="BC37" i="8" s="1"/>
  <c r="AY37" i="15" s="1"/>
  <c r="BB38" i="8"/>
  <c r="BB39" i="8"/>
  <c r="BB40" i="8"/>
  <c r="BB41" i="8"/>
  <c r="BB42" i="8"/>
  <c r="BB43" i="8"/>
  <c r="BB44" i="8"/>
  <c r="BB45" i="8"/>
  <c r="BC45" i="8" s="1"/>
  <c r="AY45" i="15" s="1"/>
  <c r="BB46" i="8"/>
  <c r="BB47" i="8"/>
  <c r="BB48" i="8"/>
  <c r="BC48" i="8" s="1"/>
  <c r="AY48" i="15" s="1"/>
  <c r="BB49" i="8"/>
  <c r="BC49" i="8" s="1"/>
  <c r="AY49" i="15" s="1"/>
  <c r="BB50" i="8"/>
  <c r="BB51" i="8"/>
  <c r="BB52" i="8"/>
  <c r="AZ14" i="8"/>
  <c r="AZ15" i="8"/>
  <c r="AZ16" i="8"/>
  <c r="AZ17" i="8"/>
  <c r="AZ18" i="8"/>
  <c r="AZ19" i="8"/>
  <c r="AZ20" i="8"/>
  <c r="AZ21" i="8"/>
  <c r="AZ22" i="8"/>
  <c r="AZ23" i="8"/>
  <c r="AZ24" i="8"/>
  <c r="AZ25" i="8"/>
  <c r="AZ26" i="8"/>
  <c r="AZ27" i="8"/>
  <c r="AZ28" i="8"/>
  <c r="AZ29" i="8"/>
  <c r="AZ30" i="8"/>
  <c r="AZ31" i="8"/>
  <c r="AZ32" i="8"/>
  <c r="AZ33" i="8"/>
  <c r="AZ34" i="8"/>
  <c r="AZ35" i="8"/>
  <c r="AZ36" i="8"/>
  <c r="AZ37" i="8"/>
  <c r="AZ38" i="8"/>
  <c r="AZ39" i="8"/>
  <c r="AZ40" i="8"/>
  <c r="AZ41" i="8"/>
  <c r="AZ42" i="8"/>
  <c r="AZ43" i="8"/>
  <c r="AZ44" i="8"/>
  <c r="AZ45" i="8"/>
  <c r="AZ46" i="8"/>
  <c r="AZ47" i="8"/>
  <c r="AZ48" i="8"/>
  <c r="AZ49" i="8"/>
  <c r="AZ50" i="8"/>
  <c r="AZ51" i="8"/>
  <c r="AZ52" i="8"/>
  <c r="AX14" i="8"/>
  <c r="AX15" i="8"/>
  <c r="AX16" i="8"/>
  <c r="AX17" i="8"/>
  <c r="AY17" i="8" s="1"/>
  <c r="AW17" i="15" s="1"/>
  <c r="AX18" i="8"/>
  <c r="AX19" i="8"/>
  <c r="AX20" i="8"/>
  <c r="AX21" i="8"/>
  <c r="AX22" i="8"/>
  <c r="AX23" i="8"/>
  <c r="AX24" i="8"/>
  <c r="AX25" i="8"/>
  <c r="AX26" i="8"/>
  <c r="AX27" i="8"/>
  <c r="AX28" i="8"/>
  <c r="AX29" i="8"/>
  <c r="AX30" i="8"/>
  <c r="AX31" i="8"/>
  <c r="AX32" i="8"/>
  <c r="AX33" i="8"/>
  <c r="AY33" i="8" s="1"/>
  <c r="AW33" i="15" s="1"/>
  <c r="AX34" i="8"/>
  <c r="AX35" i="8"/>
  <c r="AX36" i="8"/>
  <c r="AX37" i="8"/>
  <c r="AX38" i="8"/>
  <c r="AX39" i="8"/>
  <c r="AX40" i="8"/>
  <c r="AX41" i="8"/>
  <c r="AX42" i="8"/>
  <c r="AX43" i="8"/>
  <c r="AX44" i="8"/>
  <c r="AX45" i="8"/>
  <c r="AY45" i="8" s="1"/>
  <c r="AW45" i="15" s="1"/>
  <c r="AX46" i="8"/>
  <c r="AX47" i="8"/>
  <c r="AX48" i="8"/>
  <c r="AX49" i="8"/>
  <c r="AX50" i="8"/>
  <c r="AX51" i="8"/>
  <c r="AX52" i="8"/>
  <c r="AT14" i="8"/>
  <c r="AT15" i="8"/>
  <c r="AT16" i="8"/>
  <c r="AT17" i="8"/>
  <c r="E8" i="8" s="1"/>
  <c r="AT18" i="8"/>
  <c r="AT19" i="8"/>
  <c r="AT20" i="8"/>
  <c r="AT21" i="8"/>
  <c r="AT22" i="8"/>
  <c r="AT23" i="8"/>
  <c r="AT24" i="8"/>
  <c r="AT25" i="8"/>
  <c r="AT26" i="8"/>
  <c r="AT27" i="8"/>
  <c r="AT28" i="8"/>
  <c r="AT29" i="8"/>
  <c r="AT30" i="8"/>
  <c r="AT31" i="8"/>
  <c r="AT32" i="8"/>
  <c r="AT33" i="8"/>
  <c r="AT34" i="8"/>
  <c r="AT35" i="8"/>
  <c r="AT36" i="8"/>
  <c r="AT37" i="8"/>
  <c r="AT38" i="8"/>
  <c r="AT39" i="8"/>
  <c r="AT40" i="8"/>
  <c r="AT41" i="8"/>
  <c r="AT42" i="8"/>
  <c r="AT43" i="8"/>
  <c r="AT44" i="8"/>
  <c r="AT45" i="8"/>
  <c r="AT46" i="8"/>
  <c r="AT47" i="8"/>
  <c r="AT48" i="8"/>
  <c r="AT49" i="8"/>
  <c r="AT50" i="8"/>
  <c r="AT51" i="8"/>
  <c r="AT52" i="8"/>
  <c r="AS14" i="8"/>
  <c r="AS15" i="8"/>
  <c r="E7" i="8" s="1"/>
  <c r="AS16" i="8"/>
  <c r="AS17" i="8"/>
  <c r="AS18" i="8"/>
  <c r="AS19" i="8"/>
  <c r="AS20" i="8"/>
  <c r="AS21" i="8"/>
  <c r="AS22" i="8"/>
  <c r="AS23" i="8"/>
  <c r="AS24" i="8"/>
  <c r="AS25" i="8"/>
  <c r="AS26" i="8"/>
  <c r="AS27" i="8"/>
  <c r="AS28" i="8"/>
  <c r="AS29" i="8"/>
  <c r="AS30" i="8"/>
  <c r="AS31" i="8"/>
  <c r="AS32" i="8"/>
  <c r="AS33" i="8"/>
  <c r="AS34" i="8"/>
  <c r="AS35" i="8"/>
  <c r="AS36" i="8"/>
  <c r="AS37" i="8"/>
  <c r="AS38" i="8"/>
  <c r="AS39" i="8"/>
  <c r="AS40" i="8"/>
  <c r="AS41" i="8"/>
  <c r="AS42" i="8"/>
  <c r="AS43" i="8"/>
  <c r="AS44" i="8"/>
  <c r="AS45" i="8"/>
  <c r="AS46" i="8"/>
  <c r="AS47" i="8"/>
  <c r="AS48" i="8"/>
  <c r="AS49" i="8"/>
  <c r="AS50" i="8"/>
  <c r="AS51" i="8"/>
  <c r="AS52" i="8"/>
  <c r="AR14" i="8"/>
  <c r="AR15" i="8"/>
  <c r="AR16" i="8"/>
  <c r="AR17" i="8"/>
  <c r="AR18" i="8"/>
  <c r="AR19" i="8"/>
  <c r="AR20" i="8"/>
  <c r="AR21" i="8"/>
  <c r="AR22" i="8"/>
  <c r="AR23" i="8"/>
  <c r="AR24" i="8"/>
  <c r="AR25" i="8"/>
  <c r="AV25" i="15" s="1"/>
  <c r="AR26" i="8"/>
  <c r="AR27" i="8"/>
  <c r="AR28" i="8"/>
  <c r="AR29" i="8"/>
  <c r="AV29" i="15" s="1"/>
  <c r="AR30" i="8"/>
  <c r="AR31" i="8"/>
  <c r="AR32" i="8"/>
  <c r="AR33" i="8"/>
  <c r="AV33" i="15" s="1"/>
  <c r="AR34" i="8"/>
  <c r="AR35" i="8"/>
  <c r="AR36" i="8"/>
  <c r="AR37" i="8"/>
  <c r="AR38" i="8"/>
  <c r="AR39" i="8"/>
  <c r="AR40" i="8"/>
  <c r="AR41" i="8"/>
  <c r="AR42" i="8"/>
  <c r="AR43" i="8"/>
  <c r="AR44" i="8"/>
  <c r="AR45" i="8"/>
  <c r="AR46" i="8"/>
  <c r="AR47" i="8"/>
  <c r="AR48" i="8"/>
  <c r="AR49" i="8"/>
  <c r="AR50" i="8"/>
  <c r="AR51" i="8"/>
  <c r="AR52" i="8"/>
  <c r="BF13" i="8"/>
  <c r="BD13" i="8"/>
  <c r="BB13" i="8"/>
  <c r="AZ13" i="8"/>
  <c r="AY13" i="8"/>
  <c r="AX13" i="8"/>
  <c r="AW13" i="8"/>
  <c r="AV13" i="8"/>
  <c r="AU13" i="8"/>
  <c r="AT13" i="8"/>
  <c r="AS13" i="8"/>
  <c r="AR13" i="8"/>
  <c r="AQ9" i="8"/>
  <c r="AO9" i="8"/>
  <c r="AM9" i="8"/>
  <c r="AK9" i="8"/>
  <c r="AI9" i="8"/>
  <c r="AD13" i="7"/>
  <c r="AB13" i="7"/>
  <c r="AA13" i="7"/>
  <c r="Z13" i="7"/>
  <c r="Y13" i="7"/>
  <c r="X13" i="7"/>
  <c r="AP13" i="6"/>
  <c r="AO13" i="6"/>
  <c r="AO53" i="6" s="1"/>
  <c r="D15" i="19" s="1"/>
  <c r="AN13" i="6"/>
  <c r="AM13" i="5"/>
  <c r="AL13" i="5"/>
  <c r="AH13" i="5"/>
  <c r="AH53" i="5" s="1"/>
  <c r="F14" i="19" s="1"/>
  <c r="G14" i="19" s="1"/>
  <c r="AG13" i="5"/>
  <c r="AG53" i="5" s="1"/>
  <c r="D14" i="19" s="1"/>
  <c r="AF13" i="5"/>
  <c r="BA13" i="4"/>
  <c r="AZ13" i="4"/>
  <c r="AY13" i="4"/>
  <c r="AX13" i="4"/>
  <c r="AW13" i="4"/>
  <c r="AV13" i="4"/>
  <c r="AU13" i="4"/>
  <c r="AT13" i="4"/>
  <c r="AS13" i="4"/>
  <c r="AR13" i="4"/>
  <c r="AN13" i="4"/>
  <c r="AN53" i="4" s="1"/>
  <c r="F13" i="19" s="1"/>
  <c r="G13" i="19" s="1"/>
  <c r="AM13" i="4"/>
  <c r="AM53" i="4" s="1"/>
  <c r="D13" i="19" s="1"/>
  <c r="AL13" i="4"/>
  <c r="I9" i="2"/>
  <c r="AP13" i="3"/>
  <c r="AH13" i="3"/>
  <c r="AD14" i="3"/>
  <c r="AD15" i="3"/>
  <c r="AD16" i="3"/>
  <c r="AD17" i="3"/>
  <c r="AD18" i="3"/>
  <c r="AD19" i="3"/>
  <c r="AD20" i="3"/>
  <c r="AD21" i="3"/>
  <c r="AD22" i="3"/>
  <c r="AD23" i="3"/>
  <c r="AD24" i="3"/>
  <c r="AD25" i="3"/>
  <c r="AD26" i="3"/>
  <c r="AD27" i="3"/>
  <c r="AD28" i="3"/>
  <c r="AD29" i="3"/>
  <c r="AD30" i="3"/>
  <c r="AD31" i="3"/>
  <c r="AD32" i="3"/>
  <c r="AD33" i="3"/>
  <c r="AD34" i="3"/>
  <c r="AD35" i="3"/>
  <c r="AD36" i="3"/>
  <c r="AD37" i="3"/>
  <c r="AD38" i="3"/>
  <c r="AD39" i="3"/>
  <c r="AD40" i="3"/>
  <c r="AD41" i="3"/>
  <c r="AD42" i="3"/>
  <c r="AD43" i="3"/>
  <c r="AD44" i="3"/>
  <c r="AD45" i="3"/>
  <c r="AD46" i="3"/>
  <c r="AD47" i="3"/>
  <c r="AD48" i="3"/>
  <c r="AD49" i="3"/>
  <c r="AD50" i="3"/>
  <c r="AD51" i="3"/>
  <c r="AD52" i="3"/>
  <c r="AC14" i="3"/>
  <c r="AC15" i="3"/>
  <c r="AC16" i="3"/>
  <c r="AC17" i="3"/>
  <c r="AC18" i="3"/>
  <c r="AC19" i="3"/>
  <c r="AC20" i="3"/>
  <c r="AC21" i="3"/>
  <c r="AC22" i="3"/>
  <c r="AC23" i="3"/>
  <c r="AC24" i="3"/>
  <c r="AC25" i="3"/>
  <c r="AC26" i="3"/>
  <c r="AC27" i="3"/>
  <c r="AC28" i="3"/>
  <c r="AC29" i="3"/>
  <c r="AC30" i="3"/>
  <c r="AC31" i="3"/>
  <c r="AC32" i="3"/>
  <c r="AC33" i="3"/>
  <c r="AC34" i="3"/>
  <c r="AC35" i="3"/>
  <c r="AC36" i="3"/>
  <c r="AC37" i="3"/>
  <c r="AC38" i="3"/>
  <c r="AC39" i="3"/>
  <c r="AC40" i="3"/>
  <c r="AC41" i="3"/>
  <c r="AC42" i="3"/>
  <c r="AC43" i="3"/>
  <c r="AC44" i="3"/>
  <c r="AC45" i="3"/>
  <c r="AC46" i="3"/>
  <c r="AC47" i="3"/>
  <c r="AC48" i="3"/>
  <c r="AC49" i="3"/>
  <c r="AC50" i="3"/>
  <c r="AC51" i="3"/>
  <c r="AC52" i="3"/>
  <c r="AB14" i="3"/>
  <c r="AB15" i="3"/>
  <c r="AB16" i="3"/>
  <c r="AB17" i="3"/>
  <c r="AB53" i="3" s="1"/>
  <c r="B12" i="19" s="1"/>
  <c r="AB18" i="3"/>
  <c r="AB19" i="3"/>
  <c r="AB20" i="3"/>
  <c r="AB21" i="3"/>
  <c r="AB22" i="3"/>
  <c r="AB23" i="3"/>
  <c r="AB24" i="3"/>
  <c r="AB25" i="3"/>
  <c r="AB26" i="3"/>
  <c r="AB27" i="3"/>
  <c r="AB28" i="3"/>
  <c r="AB29" i="3"/>
  <c r="M29" i="15" s="1"/>
  <c r="AB30" i="3"/>
  <c r="AB31" i="3"/>
  <c r="AB32" i="3"/>
  <c r="AB33" i="3"/>
  <c r="M33" i="15" s="1"/>
  <c r="AB34" i="3"/>
  <c r="AB35" i="3"/>
  <c r="AB36" i="3"/>
  <c r="AB37" i="3"/>
  <c r="M37" i="15" s="1"/>
  <c r="AB38" i="3"/>
  <c r="AB39" i="3"/>
  <c r="AB40" i="3"/>
  <c r="AB41" i="3"/>
  <c r="M41" i="15" s="1"/>
  <c r="AB42" i="3"/>
  <c r="AB43" i="3"/>
  <c r="AB44" i="3"/>
  <c r="AB45" i="3"/>
  <c r="M45" i="15" s="1"/>
  <c r="AB46" i="3"/>
  <c r="AB47" i="3"/>
  <c r="AB48" i="3"/>
  <c r="AB49" i="3"/>
  <c r="M49" i="15" s="1"/>
  <c r="AB50" i="3"/>
  <c r="AB51" i="3"/>
  <c r="AB52" i="3"/>
  <c r="AL13" i="3"/>
  <c r="AJ13" i="3"/>
  <c r="AI13" i="3"/>
  <c r="AD13" i="3"/>
  <c r="AC13" i="3"/>
  <c r="AB13" i="3"/>
  <c r="AS13" i="2"/>
  <c r="BD14" i="2"/>
  <c r="BD15" i="2"/>
  <c r="BD16" i="2"/>
  <c r="BD17" i="2"/>
  <c r="BD18" i="2"/>
  <c r="BD19" i="2"/>
  <c r="BD20" i="2"/>
  <c r="BE20" i="2" s="1"/>
  <c r="BD21" i="2"/>
  <c r="BD22" i="2"/>
  <c r="BD23" i="2"/>
  <c r="BD24" i="2"/>
  <c r="BE24" i="2" s="1"/>
  <c r="BD25" i="2"/>
  <c r="BD26" i="2"/>
  <c r="BD27" i="2"/>
  <c r="BD28" i="2"/>
  <c r="BD29" i="2"/>
  <c r="BD30" i="2"/>
  <c r="BD31" i="2"/>
  <c r="BD32" i="2"/>
  <c r="BE32" i="2" s="1"/>
  <c r="BD33" i="2"/>
  <c r="BD34" i="2"/>
  <c r="BD35" i="2"/>
  <c r="BD36" i="2"/>
  <c r="BD37" i="2"/>
  <c r="BD38" i="2"/>
  <c r="BD39" i="2"/>
  <c r="BD40" i="2"/>
  <c r="BE40" i="2" s="1"/>
  <c r="BD41" i="2"/>
  <c r="BD42" i="2"/>
  <c r="BD43" i="2"/>
  <c r="BD44" i="2"/>
  <c r="BD45" i="2"/>
  <c r="BD46" i="2"/>
  <c r="BD47" i="2"/>
  <c r="BD48" i="2"/>
  <c r="BE48" i="2" s="1"/>
  <c r="BD49" i="2"/>
  <c r="BD50" i="2"/>
  <c r="BD51" i="2"/>
  <c r="BD52" i="2"/>
  <c r="BE52" i="2" s="1"/>
  <c r="BF14" i="2"/>
  <c r="BF15" i="2"/>
  <c r="BF16" i="2"/>
  <c r="BF17" i="2"/>
  <c r="BF18" i="2"/>
  <c r="BF19" i="2"/>
  <c r="BF20" i="2"/>
  <c r="BF21" i="2"/>
  <c r="BF22" i="2"/>
  <c r="BF23" i="2"/>
  <c r="BF24" i="2"/>
  <c r="BF25" i="2"/>
  <c r="BF26" i="2"/>
  <c r="BF27" i="2"/>
  <c r="BF28" i="2"/>
  <c r="BF29" i="2"/>
  <c r="BF30" i="2"/>
  <c r="BF31" i="2"/>
  <c r="BF32" i="2"/>
  <c r="BF33" i="2"/>
  <c r="BF34" i="2"/>
  <c r="BF35" i="2"/>
  <c r="BF36" i="2"/>
  <c r="BF37" i="2"/>
  <c r="BF38" i="2"/>
  <c r="BF39" i="2"/>
  <c r="BF40" i="2"/>
  <c r="BF41" i="2"/>
  <c r="BF42" i="2"/>
  <c r="BF43" i="2"/>
  <c r="BF44" i="2"/>
  <c r="BF45" i="2"/>
  <c r="BF46" i="2"/>
  <c r="BF47" i="2"/>
  <c r="BF48" i="2"/>
  <c r="BF49" i="2"/>
  <c r="BF50" i="2"/>
  <c r="BF51" i="2"/>
  <c r="BF52" i="2"/>
  <c r="BF13" i="2"/>
  <c r="BD13" i="2"/>
  <c r="BB14" i="2"/>
  <c r="BB15" i="2"/>
  <c r="BB16" i="2"/>
  <c r="BC16" i="2" s="1"/>
  <c r="BB17" i="2"/>
  <c r="BB18" i="2"/>
  <c r="BB19" i="2"/>
  <c r="BB20" i="2"/>
  <c r="BB21" i="2"/>
  <c r="BB22" i="2"/>
  <c r="BB23" i="2"/>
  <c r="BB24" i="2"/>
  <c r="BB25" i="2"/>
  <c r="BB26" i="2"/>
  <c r="BB27" i="2"/>
  <c r="BB28" i="2"/>
  <c r="BB29" i="2"/>
  <c r="BB30" i="2"/>
  <c r="BB31" i="2"/>
  <c r="BB32" i="2"/>
  <c r="BC32" i="2" s="1"/>
  <c r="BB33" i="2"/>
  <c r="BB34" i="2"/>
  <c r="BB35" i="2"/>
  <c r="BB36" i="2"/>
  <c r="BC36" i="2" s="1"/>
  <c r="BB37" i="2"/>
  <c r="BC37" i="2" s="1"/>
  <c r="BB38" i="2"/>
  <c r="BB39" i="2"/>
  <c r="BB40" i="2"/>
  <c r="BB41" i="2"/>
  <c r="BB42" i="2"/>
  <c r="BB43" i="2"/>
  <c r="BB44" i="2"/>
  <c r="BB45" i="2"/>
  <c r="BB46" i="2"/>
  <c r="BB47" i="2"/>
  <c r="BB48" i="2"/>
  <c r="BB49" i="2"/>
  <c r="BB50" i="2"/>
  <c r="BB51" i="2"/>
  <c r="BB52" i="2"/>
  <c r="AZ14" i="2"/>
  <c r="AZ15" i="2"/>
  <c r="AZ16" i="2"/>
  <c r="AZ17" i="2"/>
  <c r="AZ18" i="2"/>
  <c r="AZ19" i="2"/>
  <c r="AZ20" i="2"/>
  <c r="BA20" i="2" s="1"/>
  <c r="H20" i="15" s="1"/>
  <c r="AZ21" i="2"/>
  <c r="AZ22" i="2"/>
  <c r="AZ23" i="2"/>
  <c r="AZ24" i="2"/>
  <c r="AZ25" i="2"/>
  <c r="AZ26" i="2"/>
  <c r="AZ27" i="2"/>
  <c r="AZ28" i="2"/>
  <c r="AZ29" i="2"/>
  <c r="AZ30" i="2"/>
  <c r="AZ31" i="2"/>
  <c r="AZ32" i="2"/>
  <c r="BA32" i="2" s="1"/>
  <c r="H32" i="15" s="1"/>
  <c r="AZ33" i="2"/>
  <c r="AZ34" i="2"/>
  <c r="AZ35" i="2"/>
  <c r="AZ36" i="2"/>
  <c r="AZ37" i="2"/>
  <c r="AZ38" i="2"/>
  <c r="AZ39" i="2"/>
  <c r="AZ40" i="2"/>
  <c r="AZ41" i="2"/>
  <c r="AZ42" i="2"/>
  <c r="AZ43" i="2"/>
  <c r="AZ44" i="2"/>
  <c r="BA44" i="2" s="1"/>
  <c r="H44" i="15" s="1"/>
  <c r="AZ45" i="2"/>
  <c r="AZ46" i="2"/>
  <c r="AZ47" i="2"/>
  <c r="AZ48" i="2"/>
  <c r="BA48" i="2" s="1"/>
  <c r="H48" i="15" s="1"/>
  <c r="AZ49" i="2"/>
  <c r="AZ50" i="2"/>
  <c r="AZ51" i="2"/>
  <c r="AZ52" i="2"/>
  <c r="BA52" i="2" s="1"/>
  <c r="H52" i="15" s="1"/>
  <c r="AX14" i="2"/>
  <c r="AX15" i="2"/>
  <c r="AX16" i="2"/>
  <c r="AX17" i="2"/>
  <c r="AY17" i="2" s="1"/>
  <c r="G17" i="15" s="1"/>
  <c r="AX18" i="2"/>
  <c r="AX19" i="2"/>
  <c r="AX20" i="2"/>
  <c r="AX21" i="2"/>
  <c r="AX22" i="2"/>
  <c r="AX23" i="2"/>
  <c r="AX24" i="2"/>
  <c r="AX25" i="2"/>
  <c r="AX26" i="2"/>
  <c r="AX27" i="2"/>
  <c r="AX28" i="2"/>
  <c r="AX29" i="2"/>
  <c r="AY29" i="2" s="1"/>
  <c r="G29" i="15" s="1"/>
  <c r="AX30" i="2"/>
  <c r="AX31" i="2"/>
  <c r="AX32" i="2"/>
  <c r="AX33" i="2"/>
  <c r="AX34" i="2"/>
  <c r="AX35" i="2"/>
  <c r="AX36" i="2"/>
  <c r="AX37" i="2"/>
  <c r="AX38" i="2"/>
  <c r="AX39" i="2"/>
  <c r="AX40" i="2"/>
  <c r="AX41" i="2"/>
  <c r="AX42" i="2"/>
  <c r="AX43" i="2"/>
  <c r="AX44" i="2"/>
  <c r="AX45" i="2"/>
  <c r="AX46" i="2"/>
  <c r="AX47" i="2"/>
  <c r="AX48" i="2"/>
  <c r="AX49" i="2"/>
  <c r="AY49" i="2" s="1"/>
  <c r="G49" i="15" s="1"/>
  <c r="AX50" i="2"/>
  <c r="AX51" i="2"/>
  <c r="AX52" i="2"/>
  <c r="BB13" i="2"/>
  <c r="AZ13" i="2"/>
  <c r="AX13" i="2"/>
  <c r="AT14" i="2"/>
  <c r="AT15" i="2"/>
  <c r="AT16" i="2"/>
  <c r="AT17" i="2"/>
  <c r="AT18" i="2"/>
  <c r="AT19" i="2"/>
  <c r="AT20" i="2"/>
  <c r="AT21" i="2"/>
  <c r="AT22" i="2"/>
  <c r="AT23" i="2"/>
  <c r="AT24" i="2"/>
  <c r="AT25" i="2"/>
  <c r="AT26" i="2"/>
  <c r="AT27" i="2"/>
  <c r="AT28" i="2"/>
  <c r="AT29" i="2"/>
  <c r="AT30" i="2"/>
  <c r="AT31" i="2"/>
  <c r="AT32" i="2"/>
  <c r="AT33" i="2"/>
  <c r="AT34" i="2"/>
  <c r="AT35" i="2"/>
  <c r="AT36" i="2"/>
  <c r="AT37" i="2"/>
  <c r="AT38" i="2"/>
  <c r="AT39" i="2"/>
  <c r="AT40" i="2"/>
  <c r="AT41" i="2"/>
  <c r="AT42" i="2"/>
  <c r="AT43" i="2"/>
  <c r="AT44" i="2"/>
  <c r="AT45" i="2"/>
  <c r="AT46" i="2"/>
  <c r="AT47" i="2"/>
  <c r="AT48" i="2"/>
  <c r="AT49" i="2"/>
  <c r="AT50" i="2"/>
  <c r="AT51" i="2"/>
  <c r="AT52" i="2"/>
  <c r="AT13" i="2"/>
  <c r="AS14" i="2"/>
  <c r="AS15" i="2"/>
  <c r="AS16" i="2"/>
  <c r="AS17" i="2"/>
  <c r="AS18" i="2"/>
  <c r="AS19" i="2"/>
  <c r="AS20" i="2"/>
  <c r="AS21" i="2"/>
  <c r="AS22" i="2"/>
  <c r="AS23" i="2"/>
  <c r="AS24" i="2"/>
  <c r="AS25" i="2"/>
  <c r="AS26" i="2"/>
  <c r="AS27" i="2"/>
  <c r="AS28" i="2"/>
  <c r="AS29" i="2"/>
  <c r="AS30" i="2"/>
  <c r="AS31" i="2"/>
  <c r="AS32" i="2"/>
  <c r="AS33" i="2"/>
  <c r="AS34" i="2"/>
  <c r="AS35" i="2"/>
  <c r="AS36" i="2"/>
  <c r="AS37" i="2"/>
  <c r="AS38" i="2"/>
  <c r="AS39" i="2"/>
  <c r="AS40" i="2"/>
  <c r="AS41" i="2"/>
  <c r="AS42" i="2"/>
  <c r="AS43" i="2"/>
  <c r="AS44" i="2"/>
  <c r="AS45" i="2"/>
  <c r="AS46" i="2"/>
  <c r="AS47" i="2"/>
  <c r="AS48" i="2"/>
  <c r="AS49" i="2"/>
  <c r="AS50" i="2"/>
  <c r="AS51" i="2"/>
  <c r="AS52" i="2"/>
  <c r="AR14" i="2"/>
  <c r="AR15" i="2"/>
  <c r="AR16" i="2"/>
  <c r="AR17" i="2"/>
  <c r="BE17" i="2" s="1"/>
  <c r="AR18" i="2"/>
  <c r="AR19" i="2"/>
  <c r="AR20" i="2"/>
  <c r="AR21" i="2"/>
  <c r="AR22" i="2"/>
  <c r="AR23" i="2"/>
  <c r="AR24" i="2"/>
  <c r="AR25" i="2"/>
  <c r="AR26" i="2"/>
  <c r="AR27" i="2"/>
  <c r="AR28" i="2"/>
  <c r="AR29" i="2"/>
  <c r="F29" i="15" s="1"/>
  <c r="AR30" i="2"/>
  <c r="AR31" i="2"/>
  <c r="AR32" i="2"/>
  <c r="AR33" i="2"/>
  <c r="AR34" i="2"/>
  <c r="AR35" i="2"/>
  <c r="AR36" i="2"/>
  <c r="AR37" i="2"/>
  <c r="F37" i="15" s="1"/>
  <c r="AR38" i="2"/>
  <c r="AR39" i="2"/>
  <c r="AR40" i="2"/>
  <c r="AR41" i="2"/>
  <c r="AR42" i="2"/>
  <c r="AR43" i="2"/>
  <c r="AR44" i="2"/>
  <c r="AR45" i="2"/>
  <c r="F45" i="15" s="1"/>
  <c r="AR46" i="2"/>
  <c r="AR47" i="2"/>
  <c r="AR48" i="2"/>
  <c r="AR49" i="2"/>
  <c r="BE49" i="2" s="1"/>
  <c r="AR50" i="2"/>
  <c r="AR51" i="2"/>
  <c r="AR52" i="2"/>
  <c r="AR13" i="2"/>
  <c r="AQ9" i="2"/>
  <c r="B14" i="2"/>
  <c r="B15" i="2"/>
  <c r="B15" i="3" s="1"/>
  <c r="B16" i="2"/>
  <c r="B17" i="2"/>
  <c r="B18" i="2"/>
  <c r="B19" i="2"/>
  <c r="B19" i="3" s="1"/>
  <c r="B20" i="2"/>
  <c r="B21" i="2"/>
  <c r="F21" i="2" s="1"/>
  <c r="B22" i="2"/>
  <c r="B23" i="2"/>
  <c r="B23" i="3" s="1"/>
  <c r="B24" i="2"/>
  <c r="B25" i="2"/>
  <c r="B26" i="2"/>
  <c r="B27" i="2"/>
  <c r="B27" i="3" s="1"/>
  <c r="B28" i="2"/>
  <c r="B29" i="2"/>
  <c r="F29" i="2" s="1"/>
  <c r="B30" i="2"/>
  <c r="B31" i="2"/>
  <c r="F31" i="2" s="1"/>
  <c r="B32" i="2"/>
  <c r="B33" i="2"/>
  <c r="B34" i="2"/>
  <c r="B35" i="2"/>
  <c r="F35" i="2" s="1"/>
  <c r="B36" i="2"/>
  <c r="B37" i="2"/>
  <c r="F37" i="2" s="1"/>
  <c r="B38" i="2"/>
  <c r="B39" i="2"/>
  <c r="F39" i="2" s="1"/>
  <c r="B40" i="2"/>
  <c r="B41" i="2"/>
  <c r="B42" i="2"/>
  <c r="B43" i="2"/>
  <c r="F43" i="2" s="1"/>
  <c r="B44" i="2"/>
  <c r="B45" i="2"/>
  <c r="F45" i="2" s="1"/>
  <c r="B46" i="2"/>
  <c r="B47" i="2"/>
  <c r="B47" i="3" s="1"/>
  <c r="B48" i="2"/>
  <c r="B49" i="2"/>
  <c r="B50" i="2"/>
  <c r="B51" i="2"/>
  <c r="B51" i="3" s="1"/>
  <c r="B52" i="2"/>
  <c r="B14" i="3"/>
  <c r="B14" i="4" s="1"/>
  <c r="B14" i="5" s="1"/>
  <c r="B14" i="6" s="1"/>
  <c r="B14" i="7" s="1"/>
  <c r="B14" i="8" s="1"/>
  <c r="B14" i="10" s="1"/>
  <c r="B14" i="11" s="1"/>
  <c r="B14" i="12" s="1"/>
  <c r="B16" i="3"/>
  <c r="B16" i="4" s="1"/>
  <c r="B17" i="3"/>
  <c r="B18" i="3"/>
  <c r="B20" i="3"/>
  <c r="F20" i="3" s="1"/>
  <c r="B22" i="3"/>
  <c r="E22" i="3" s="1"/>
  <c r="B24" i="3"/>
  <c r="B24" i="4" s="1"/>
  <c r="B25" i="3"/>
  <c r="B25" i="4" s="1"/>
  <c r="B26" i="3"/>
  <c r="B26" i="4" s="1"/>
  <c r="B28" i="3"/>
  <c r="B30" i="3"/>
  <c r="E30" i="3" s="1"/>
  <c r="B32" i="3"/>
  <c r="B33" i="3"/>
  <c r="B34" i="3"/>
  <c r="B34" i="4" s="1"/>
  <c r="B36" i="3"/>
  <c r="B38" i="3"/>
  <c r="E38" i="3" s="1"/>
  <c r="B39" i="3"/>
  <c r="B39" i="4" s="1"/>
  <c r="B40" i="3"/>
  <c r="B40" i="4" s="1"/>
  <c r="B41" i="3"/>
  <c r="B42" i="3"/>
  <c r="B43" i="3"/>
  <c r="B43" i="4" s="1"/>
  <c r="B44" i="3"/>
  <c r="B46" i="3"/>
  <c r="E46" i="3" s="1"/>
  <c r="B48" i="3"/>
  <c r="B48" i="4" s="1"/>
  <c r="B49" i="3"/>
  <c r="B50" i="3"/>
  <c r="B50" i="4" s="1"/>
  <c r="B52" i="3"/>
  <c r="F52" i="3" s="1"/>
  <c r="B17" i="4"/>
  <c r="B17" i="5" s="1"/>
  <c r="B20" i="4"/>
  <c r="B20" i="5" s="1"/>
  <c r="B28" i="4"/>
  <c r="B28" i="5" s="1"/>
  <c r="B28" i="6" s="1"/>
  <c r="E28" i="6" s="1"/>
  <c r="B33" i="4"/>
  <c r="B33" i="5" s="1"/>
  <c r="B36" i="4"/>
  <c r="B41" i="4"/>
  <c r="B41" i="5" s="1"/>
  <c r="B44" i="4"/>
  <c r="B44" i="5" s="1"/>
  <c r="B49" i="4"/>
  <c r="B49" i="5" s="1"/>
  <c r="B52" i="4"/>
  <c r="B52" i="5" s="1"/>
  <c r="B13" i="2"/>
  <c r="E13" i="2" s="1"/>
  <c r="E14" i="2"/>
  <c r="E16" i="2"/>
  <c r="E17" i="2"/>
  <c r="E18" i="2"/>
  <c r="E20" i="2"/>
  <c r="E22" i="2"/>
  <c r="E24" i="2"/>
  <c r="E25" i="2"/>
  <c r="E26" i="2"/>
  <c r="E28" i="2"/>
  <c r="E30" i="2"/>
  <c r="E32" i="2"/>
  <c r="E33" i="2"/>
  <c r="G33" i="2" s="1"/>
  <c r="E34" i="2"/>
  <c r="E36" i="2"/>
  <c r="E38" i="2"/>
  <c r="E39" i="2"/>
  <c r="E40" i="2"/>
  <c r="E41" i="2"/>
  <c r="E42" i="2"/>
  <c r="E43" i="2"/>
  <c r="E44" i="2"/>
  <c r="E46" i="2"/>
  <c r="E48" i="2"/>
  <c r="E49" i="2"/>
  <c r="G49" i="2" s="1"/>
  <c r="E50" i="2"/>
  <c r="E52" i="2"/>
  <c r="E20" i="4"/>
  <c r="E33" i="4"/>
  <c r="F33" i="4"/>
  <c r="F49" i="4"/>
  <c r="F14" i="2"/>
  <c r="F16" i="2"/>
  <c r="F17" i="2"/>
  <c r="G17" i="2" s="1"/>
  <c r="F18" i="2"/>
  <c r="F20" i="2"/>
  <c r="F22" i="2"/>
  <c r="F23" i="2"/>
  <c r="F24" i="2"/>
  <c r="F25" i="2"/>
  <c r="F26" i="2"/>
  <c r="F27" i="2"/>
  <c r="F28" i="2"/>
  <c r="F30" i="2"/>
  <c r="F32" i="2"/>
  <c r="F33" i="2"/>
  <c r="F34" i="2"/>
  <c r="F36" i="2"/>
  <c r="F38" i="2"/>
  <c r="G38" i="2" s="1"/>
  <c r="F40" i="2"/>
  <c r="F41" i="2"/>
  <c r="F42" i="2"/>
  <c r="F44" i="2"/>
  <c r="F46" i="2"/>
  <c r="G46" i="2" s="1"/>
  <c r="F48" i="2"/>
  <c r="F49" i="2"/>
  <c r="F50" i="2"/>
  <c r="F52" i="2"/>
  <c r="E17" i="3"/>
  <c r="F17" i="3"/>
  <c r="E20" i="3"/>
  <c r="G20" i="3" s="1"/>
  <c r="F24" i="3"/>
  <c r="E26" i="3"/>
  <c r="F26" i="3"/>
  <c r="E28" i="3"/>
  <c r="G28" i="3" s="1"/>
  <c r="F28" i="3"/>
  <c r="E33" i="3"/>
  <c r="F33" i="3"/>
  <c r="E36" i="3"/>
  <c r="F36" i="3"/>
  <c r="E39" i="3"/>
  <c r="F40" i="3"/>
  <c r="E41" i="3"/>
  <c r="G41" i="3" s="1"/>
  <c r="F41" i="3"/>
  <c r="F43" i="3"/>
  <c r="E44" i="3"/>
  <c r="F44" i="3"/>
  <c r="G44" i="3" s="1"/>
  <c r="E49" i="3"/>
  <c r="F49" i="3"/>
  <c r="E50" i="3"/>
  <c r="F50" i="3"/>
  <c r="G50" i="3" s="1"/>
  <c r="E52" i="3"/>
  <c r="AP53" i="6"/>
  <c r="F15" i="19" s="1"/>
  <c r="G15" i="19" s="1"/>
  <c r="B6" i="19"/>
  <c r="B4" i="19"/>
  <c r="Y16" i="13"/>
  <c r="CB16" i="15" s="1"/>
  <c r="BA32" i="12"/>
  <c r="BS32" i="15" s="1"/>
  <c r="BA24" i="12"/>
  <c r="BS24" i="15" s="1"/>
  <c r="AO24" i="11"/>
  <c r="BL24" i="15" s="1"/>
  <c r="AQ21" i="11"/>
  <c r="BM21" i="15" s="1"/>
  <c r="AQ15" i="11"/>
  <c r="BM15" i="15" s="1"/>
  <c r="AK51" i="10"/>
  <c r="BF51" i="15" s="1"/>
  <c r="AG47" i="10"/>
  <c r="BD47" i="15" s="1"/>
  <c r="AK45" i="10"/>
  <c r="BF45" i="15" s="1"/>
  <c r="AO35" i="10"/>
  <c r="BH35" i="15" s="1"/>
  <c r="AM30" i="10"/>
  <c r="BG30" i="15" s="1"/>
  <c r="AK21" i="10"/>
  <c r="BF21" i="15" s="1"/>
  <c r="AU13" i="6"/>
  <c r="BA49" i="4"/>
  <c r="Y49" i="15"/>
  <c r="AU48" i="4"/>
  <c r="V48" i="15"/>
  <c r="AY46" i="4"/>
  <c r="X46" i="15"/>
  <c r="AS45" i="4"/>
  <c r="U45" i="15"/>
  <c r="BA41" i="4"/>
  <c r="Y41" i="15"/>
  <c r="AU40" i="4"/>
  <c r="V40" i="15"/>
  <c r="AY38" i="4"/>
  <c r="X38" i="15"/>
  <c r="AS37" i="4"/>
  <c r="U37" i="15"/>
  <c r="BA33" i="4"/>
  <c r="Y33" i="15"/>
  <c r="AU32" i="4"/>
  <c r="V32" i="15"/>
  <c r="AY30" i="4"/>
  <c r="X30" i="15"/>
  <c r="AS29" i="4"/>
  <c r="U29" i="15"/>
  <c r="BA25" i="4"/>
  <c r="AU24" i="4"/>
  <c r="AY22" i="4"/>
  <c r="X22" i="15"/>
  <c r="AS21" i="4"/>
  <c r="U21" i="15"/>
  <c r="BA17" i="4"/>
  <c r="Y17" i="15"/>
  <c r="AU16" i="4"/>
  <c r="V16" i="15"/>
  <c r="AY14" i="4"/>
  <c r="X14" i="15"/>
  <c r="AQ51" i="3"/>
  <c r="R51" i="15" s="1"/>
  <c r="AK42" i="3"/>
  <c r="O42" i="15" s="1"/>
  <c r="AK40" i="3"/>
  <c r="O40" i="15" s="1"/>
  <c r="AO38" i="3"/>
  <c r="Q38" i="15" s="1"/>
  <c r="AQ35" i="3"/>
  <c r="R35" i="15" s="1"/>
  <c r="AO32" i="3"/>
  <c r="Q32" i="15" s="1"/>
  <c r="AI31" i="3"/>
  <c r="N31" i="15" s="1"/>
  <c r="O24" i="15"/>
  <c r="T16" i="15"/>
  <c r="BK17" i="15"/>
  <c r="BJ19" i="15"/>
  <c r="BJ21" i="15"/>
  <c r="V24" i="15"/>
  <c r="Y25" i="15"/>
  <c r="BC25" i="15"/>
  <c r="T30" i="15"/>
  <c r="M34" i="15"/>
  <c r="M35" i="15"/>
  <c r="T37" i="15"/>
  <c r="T41" i="15"/>
  <c r="BQ42" i="15"/>
  <c r="T47" i="15"/>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B6" i="14"/>
  <c r="B4" i="14"/>
  <c r="T16" i="13"/>
  <c r="T14" i="13"/>
  <c r="V14" i="13"/>
  <c r="X14" i="13"/>
  <c r="Z14" i="13"/>
  <c r="AA14" i="13" s="1"/>
  <c r="CC14" i="15" s="1"/>
  <c r="T15" i="13"/>
  <c r="V15" i="13"/>
  <c r="X15" i="13"/>
  <c r="Z15" i="13"/>
  <c r="V16" i="13"/>
  <c r="X16" i="13"/>
  <c r="Z16" i="13"/>
  <c r="T17" i="13"/>
  <c r="V17" i="13"/>
  <c r="X17" i="13"/>
  <c r="Z17" i="13"/>
  <c r="T18" i="13"/>
  <c r="V18" i="13"/>
  <c r="X18" i="13"/>
  <c r="Z18" i="13"/>
  <c r="T19" i="13"/>
  <c r="V19" i="13"/>
  <c r="W19" i="13" s="1"/>
  <c r="CA19" i="15" s="1"/>
  <c r="X19" i="13"/>
  <c r="Z19" i="13"/>
  <c r="T20" i="13"/>
  <c r="V20" i="13"/>
  <c r="X20" i="13"/>
  <c r="Z20" i="13"/>
  <c r="AA20" i="13" s="1"/>
  <c r="CC20" i="15" s="1"/>
  <c r="T21" i="13"/>
  <c r="V21" i="13"/>
  <c r="X21" i="13"/>
  <c r="Z21" i="13"/>
  <c r="T22" i="13"/>
  <c r="V22" i="13"/>
  <c r="X22" i="13"/>
  <c r="Z22" i="13"/>
  <c r="AA22" i="13" s="1"/>
  <c r="CC22" i="15" s="1"/>
  <c r="T23" i="13"/>
  <c r="V23" i="13"/>
  <c r="X23" i="13"/>
  <c r="Y23" i="13" s="1"/>
  <c r="CB23" i="15" s="1"/>
  <c r="Z23" i="13"/>
  <c r="T24" i="13"/>
  <c r="V24" i="13"/>
  <c r="X24" i="13"/>
  <c r="Z24" i="13"/>
  <c r="AA24" i="13"/>
  <c r="CC24" i="15" s="1"/>
  <c r="T25" i="13"/>
  <c r="V25" i="13"/>
  <c r="X25" i="13"/>
  <c r="Y25" i="13" s="1"/>
  <c r="CB25" i="15" s="1"/>
  <c r="Z25" i="13"/>
  <c r="T26" i="13"/>
  <c r="V26" i="13"/>
  <c r="X26" i="13"/>
  <c r="Z26" i="13"/>
  <c r="T27" i="13"/>
  <c r="V27" i="13"/>
  <c r="X27" i="13"/>
  <c r="Z27" i="13"/>
  <c r="T28" i="13"/>
  <c r="V28" i="13"/>
  <c r="X28" i="13"/>
  <c r="Z28" i="13"/>
  <c r="AA28" i="13"/>
  <c r="CC28" i="15" s="1"/>
  <c r="T29" i="13"/>
  <c r="V29" i="13"/>
  <c r="X29" i="13"/>
  <c r="Y29" i="13" s="1"/>
  <c r="CB29" i="15" s="1"/>
  <c r="Z29" i="13"/>
  <c r="T30" i="13"/>
  <c r="V30" i="13"/>
  <c r="X30" i="13"/>
  <c r="Z30" i="13"/>
  <c r="T31" i="13"/>
  <c r="V31" i="13"/>
  <c r="X31" i="13"/>
  <c r="Y31" i="13" s="1"/>
  <c r="CB31" i="15" s="1"/>
  <c r="Z31" i="13"/>
  <c r="T32" i="13"/>
  <c r="V32" i="13"/>
  <c r="X32" i="13"/>
  <c r="Z32" i="13"/>
  <c r="T33" i="13"/>
  <c r="U33" i="13" s="1"/>
  <c r="BZ33" i="15" s="1"/>
  <c r="V33" i="13"/>
  <c r="X33" i="13"/>
  <c r="Z33" i="13"/>
  <c r="T34" i="13"/>
  <c r="V34" i="13"/>
  <c r="X34" i="13"/>
  <c r="Y34" i="13" s="1"/>
  <c r="CB34" i="15" s="1"/>
  <c r="Z34" i="13"/>
  <c r="T35" i="13"/>
  <c r="V35" i="13"/>
  <c r="X35" i="13"/>
  <c r="Z35" i="13"/>
  <c r="T36" i="13"/>
  <c r="U36" i="13" s="1"/>
  <c r="BZ36" i="15" s="1"/>
  <c r="V36" i="13"/>
  <c r="X36" i="13"/>
  <c r="CB36" i="15"/>
  <c r="Z36" i="13"/>
  <c r="T37" i="13"/>
  <c r="V37" i="13"/>
  <c r="X37" i="13"/>
  <c r="Z37" i="13"/>
  <c r="T38" i="13"/>
  <c r="U38" i="13" s="1"/>
  <c r="BZ38" i="15" s="1"/>
  <c r="V38" i="13"/>
  <c r="X38" i="13"/>
  <c r="CB38" i="15"/>
  <c r="Z38" i="13"/>
  <c r="T39" i="13"/>
  <c r="V39" i="13"/>
  <c r="W39" i="13"/>
  <c r="CA39" i="15" s="1"/>
  <c r="X39" i="13"/>
  <c r="Z39" i="13"/>
  <c r="T40" i="13"/>
  <c r="U40" i="13" s="1"/>
  <c r="BZ40" i="15" s="1"/>
  <c r="V40" i="13"/>
  <c r="X40" i="13"/>
  <c r="Z40" i="13"/>
  <c r="T41" i="13"/>
  <c r="V41" i="13"/>
  <c r="X41" i="13"/>
  <c r="Z41" i="13"/>
  <c r="T42" i="13"/>
  <c r="U42" i="13" s="1"/>
  <c r="BZ42" i="15" s="1"/>
  <c r="V42" i="13"/>
  <c r="X42" i="13"/>
  <c r="Z42" i="13"/>
  <c r="T43" i="13"/>
  <c r="V43" i="13"/>
  <c r="X43" i="13"/>
  <c r="Z43" i="13"/>
  <c r="T44" i="13"/>
  <c r="U44" i="13" s="1"/>
  <c r="BZ44" i="15" s="1"/>
  <c r="V44" i="13"/>
  <c r="X44" i="13"/>
  <c r="Z44" i="13"/>
  <c r="T45" i="13"/>
  <c r="V45" i="13"/>
  <c r="W45" i="13" s="1"/>
  <c r="CA45" i="15" s="1"/>
  <c r="X45" i="13"/>
  <c r="Z45" i="13"/>
  <c r="T46" i="13"/>
  <c r="U46" i="13" s="1"/>
  <c r="BZ46" i="15" s="1"/>
  <c r="V46" i="13"/>
  <c r="X46" i="13"/>
  <c r="Z46" i="13"/>
  <c r="T47" i="13"/>
  <c r="V47" i="13"/>
  <c r="X47" i="13"/>
  <c r="Z47" i="13"/>
  <c r="T48" i="13"/>
  <c r="U48" i="13" s="1"/>
  <c r="BZ48" i="15" s="1"/>
  <c r="V48" i="13"/>
  <c r="X48" i="13"/>
  <c r="Z48" i="13"/>
  <c r="T49" i="13"/>
  <c r="V49" i="13"/>
  <c r="X49" i="13"/>
  <c r="Z49" i="13"/>
  <c r="T50" i="13"/>
  <c r="U50" i="13" s="1"/>
  <c r="BZ50" i="15" s="1"/>
  <c r="V50" i="13"/>
  <c r="X50" i="13"/>
  <c r="Z50" i="13"/>
  <c r="T51" i="13"/>
  <c r="V51" i="13"/>
  <c r="X51" i="13"/>
  <c r="Z51" i="13"/>
  <c r="T52" i="13"/>
  <c r="V52" i="13"/>
  <c r="X52" i="13"/>
  <c r="Z52" i="13"/>
  <c r="L14" i="13"/>
  <c r="U14" i="13" s="1"/>
  <c r="BZ14" i="15" s="1"/>
  <c r="BX14" i="15"/>
  <c r="M14" i="13"/>
  <c r="N14" i="13"/>
  <c r="R14" i="13"/>
  <c r="S14" i="13" s="1"/>
  <c r="BY14" i="15" s="1"/>
  <c r="L15" i="13"/>
  <c r="M15" i="13"/>
  <c r="N15" i="13"/>
  <c r="R15" i="13"/>
  <c r="S15" i="13" s="1"/>
  <c r="BY15" i="15" s="1"/>
  <c r="L16" i="13"/>
  <c r="W16" i="13" s="1"/>
  <c r="CA16" i="15" s="1"/>
  <c r="BX16" i="15"/>
  <c r="M16" i="13"/>
  <c r="N16" i="13"/>
  <c r="R16" i="13"/>
  <c r="S16" i="13" s="1"/>
  <c r="BY16" i="15" s="1"/>
  <c r="L17" i="13"/>
  <c r="M17" i="13"/>
  <c r="N17" i="13"/>
  <c r="R17" i="13"/>
  <c r="S17" i="13" s="1"/>
  <c r="BY17" i="15" s="1"/>
  <c r="L18" i="13"/>
  <c r="AA18" i="13" s="1"/>
  <c r="CC18" i="15" s="1"/>
  <c r="BX18" i="15"/>
  <c r="M18" i="13"/>
  <c r="N18" i="13"/>
  <c r="R18" i="13"/>
  <c r="S18" i="13"/>
  <c r="BY18" i="15" s="1"/>
  <c r="L19" i="13"/>
  <c r="BX19" i="15" s="1"/>
  <c r="M19" i="13"/>
  <c r="N19" i="13"/>
  <c r="R19" i="13"/>
  <c r="S19" i="13" s="1"/>
  <c r="BY19" i="15" s="1"/>
  <c r="L20" i="13"/>
  <c r="Y20" i="13" s="1"/>
  <c r="CB20" i="15" s="1"/>
  <c r="M20" i="13"/>
  <c r="N20" i="13"/>
  <c r="R20" i="13"/>
  <c r="S20" i="13" s="1"/>
  <c r="BY20" i="15" s="1"/>
  <c r="L21" i="13"/>
  <c r="M21" i="13"/>
  <c r="N21" i="13"/>
  <c r="R21" i="13"/>
  <c r="S21" i="13" s="1"/>
  <c r="BY21" i="15" s="1"/>
  <c r="L22" i="13"/>
  <c r="W22" i="13" s="1"/>
  <c r="CA22" i="15" s="1"/>
  <c r="BX22" i="15"/>
  <c r="M22" i="13"/>
  <c r="N22" i="13"/>
  <c r="R22" i="13"/>
  <c r="S22" i="13"/>
  <c r="BY22" i="15" s="1"/>
  <c r="L23" i="13"/>
  <c r="W23" i="13" s="1"/>
  <c r="CA23" i="15" s="1"/>
  <c r="M23" i="13"/>
  <c r="N23" i="13"/>
  <c r="R23" i="13"/>
  <c r="S23" i="13" s="1"/>
  <c r="BY23" i="15" s="1"/>
  <c r="L24" i="13"/>
  <c r="W24" i="13" s="1"/>
  <c r="CA24" i="15" s="1"/>
  <c r="BX24" i="15"/>
  <c r="M24" i="13"/>
  <c r="N24" i="13"/>
  <c r="R24" i="13"/>
  <c r="S24" i="13"/>
  <c r="BY24" i="15" s="1"/>
  <c r="L25" i="13"/>
  <c r="W25" i="13" s="1"/>
  <c r="CA25" i="15" s="1"/>
  <c r="M25" i="13"/>
  <c r="N25" i="13"/>
  <c r="R25" i="13"/>
  <c r="S25" i="13" s="1"/>
  <c r="BY25" i="15" s="1"/>
  <c r="L26" i="13"/>
  <c r="BX26" i="15" s="1"/>
  <c r="M26" i="13"/>
  <c r="N26" i="13"/>
  <c r="R26" i="13"/>
  <c r="S26" i="13" s="1"/>
  <c r="BY26" i="15" s="1"/>
  <c r="L27" i="13"/>
  <c r="M27" i="13"/>
  <c r="N27" i="13"/>
  <c r="R27" i="13"/>
  <c r="S27" i="13" s="1"/>
  <c r="BY27" i="15" s="1"/>
  <c r="L28" i="13"/>
  <c r="M28" i="13"/>
  <c r="E7" i="13" s="1"/>
  <c r="N28" i="13"/>
  <c r="R28" i="13"/>
  <c r="S28" i="13" s="1"/>
  <c r="BY28" i="15" s="1"/>
  <c r="L29" i="13"/>
  <c r="W29" i="13" s="1"/>
  <c r="CA29" i="15" s="1"/>
  <c r="M29" i="13"/>
  <c r="N29" i="13"/>
  <c r="R29" i="13"/>
  <c r="S29" i="13" s="1"/>
  <c r="BY29" i="15" s="1"/>
  <c r="L30" i="13"/>
  <c r="M30" i="13"/>
  <c r="N30" i="13"/>
  <c r="R30" i="13"/>
  <c r="L31" i="13"/>
  <c r="W31" i="13" s="1"/>
  <c r="CA31" i="15" s="1"/>
  <c r="BX31" i="15"/>
  <c r="M31" i="13"/>
  <c r="N31" i="13"/>
  <c r="R31" i="13"/>
  <c r="S31" i="13" s="1"/>
  <c r="BY31" i="15" s="1"/>
  <c r="L32" i="13"/>
  <c r="M32" i="13"/>
  <c r="N32" i="13"/>
  <c r="R32" i="13"/>
  <c r="S32" i="13" s="1"/>
  <c r="BY32" i="15" s="1"/>
  <c r="L33" i="13"/>
  <c r="BX33" i="15" s="1"/>
  <c r="M33" i="13"/>
  <c r="N33" i="13"/>
  <c r="R33" i="13"/>
  <c r="S33" i="13" s="1"/>
  <c r="BY33" i="15" s="1"/>
  <c r="L34" i="13"/>
  <c r="BX34" i="15" s="1"/>
  <c r="M34" i="13"/>
  <c r="N34" i="13"/>
  <c r="R34" i="13"/>
  <c r="S34" i="13" s="1"/>
  <c r="BY34" i="15" s="1"/>
  <c r="L35" i="13"/>
  <c r="BX35" i="15" s="1"/>
  <c r="M35" i="13"/>
  <c r="N35" i="13"/>
  <c r="R35" i="13"/>
  <c r="S35" i="13" s="1"/>
  <c r="BY35" i="15" s="1"/>
  <c r="L36" i="13"/>
  <c r="Y36" i="13" s="1"/>
  <c r="BX36" i="15"/>
  <c r="M36" i="13"/>
  <c r="N36" i="13"/>
  <c r="R36" i="13"/>
  <c r="S36" i="13" s="1"/>
  <c r="BY36" i="15" s="1"/>
  <c r="L37" i="13"/>
  <c r="M37" i="13"/>
  <c r="N37" i="13"/>
  <c r="R37" i="13"/>
  <c r="L38" i="13"/>
  <c r="Y38" i="13" s="1"/>
  <c r="BX38" i="15"/>
  <c r="M38" i="13"/>
  <c r="N38" i="13"/>
  <c r="R38" i="13"/>
  <c r="S38" i="13"/>
  <c r="BY38" i="15" s="1"/>
  <c r="L39" i="13"/>
  <c r="Y39" i="13" s="1"/>
  <c r="CB39" i="15" s="1"/>
  <c r="M39" i="13"/>
  <c r="N39" i="13"/>
  <c r="R39" i="13"/>
  <c r="S39" i="13" s="1"/>
  <c r="BY39" i="15" s="1"/>
  <c r="L40" i="13"/>
  <c r="AA40" i="13" s="1"/>
  <c r="CC40" i="15" s="1"/>
  <c r="BX40" i="15"/>
  <c r="M40" i="13"/>
  <c r="N40" i="13"/>
  <c r="R40" i="13"/>
  <c r="S40" i="13"/>
  <c r="BY40" i="15" s="1"/>
  <c r="L41" i="13"/>
  <c r="AA41" i="13" s="1"/>
  <c r="CC41" i="15" s="1"/>
  <c r="M41" i="13"/>
  <c r="N41" i="13"/>
  <c r="R41" i="13"/>
  <c r="S41" i="13" s="1"/>
  <c r="BY41" i="15"/>
  <c r="L42" i="13"/>
  <c r="W42" i="13" s="1"/>
  <c r="CA42" i="15" s="1"/>
  <c r="M42" i="13"/>
  <c r="N42" i="13"/>
  <c r="R42" i="13"/>
  <c r="S42" i="13" s="1"/>
  <c r="BY42" i="15" s="1"/>
  <c r="L43" i="13"/>
  <c r="M43" i="13"/>
  <c r="N43" i="13"/>
  <c r="R43" i="13"/>
  <c r="S43" i="13" s="1"/>
  <c r="BY43" i="15" s="1"/>
  <c r="L44" i="13"/>
  <c r="W44" i="13" s="1"/>
  <c r="CA44" i="15" s="1"/>
  <c r="BX44" i="15"/>
  <c r="M44" i="13"/>
  <c r="N44" i="13"/>
  <c r="R44" i="13"/>
  <c r="S44" i="13"/>
  <c r="BY44" i="15" s="1"/>
  <c r="L45" i="13"/>
  <c r="AA45" i="13" s="1"/>
  <c r="CC45" i="15" s="1"/>
  <c r="M45" i="13"/>
  <c r="N45" i="13"/>
  <c r="R45" i="13"/>
  <c r="S45" i="13" s="1"/>
  <c r="BY45" i="15" s="1"/>
  <c r="L46" i="13"/>
  <c r="AA46" i="13" s="1"/>
  <c r="CC46" i="15" s="1"/>
  <c r="BX46" i="15"/>
  <c r="M46" i="13"/>
  <c r="N46" i="13"/>
  <c r="R46" i="13"/>
  <c r="S46" i="13" s="1"/>
  <c r="BY46" i="15" s="1"/>
  <c r="L47" i="13"/>
  <c r="M47" i="13"/>
  <c r="N47" i="13"/>
  <c r="R47" i="13"/>
  <c r="S47" i="13" s="1"/>
  <c r="BY47" i="15" s="1"/>
  <c r="L48" i="13"/>
  <c r="AA48" i="13" s="1"/>
  <c r="CC48" i="15" s="1"/>
  <c r="M48" i="13"/>
  <c r="N48" i="13"/>
  <c r="R48" i="13"/>
  <c r="S48" i="13" s="1"/>
  <c r="BY48" i="15" s="1"/>
  <c r="L49" i="13"/>
  <c r="M49" i="13"/>
  <c r="N49" i="13"/>
  <c r="R49" i="13"/>
  <c r="S49" i="13"/>
  <c r="BY49" i="15" s="1"/>
  <c r="L50" i="13"/>
  <c r="W50" i="13" s="1"/>
  <c r="CA50" i="15" s="1"/>
  <c r="M50" i="13"/>
  <c r="N50" i="13"/>
  <c r="R50" i="13"/>
  <c r="S50" i="13" s="1"/>
  <c r="BY50" i="15" s="1"/>
  <c r="L51" i="13"/>
  <c r="W51" i="13" s="1"/>
  <c r="CA51" i="15" s="1"/>
  <c r="M51" i="13"/>
  <c r="N51" i="13"/>
  <c r="R51" i="13"/>
  <c r="S51" i="13" s="1"/>
  <c r="BY51" i="15" s="1"/>
  <c r="L52" i="13"/>
  <c r="M52" i="13"/>
  <c r="N52" i="13"/>
  <c r="R52" i="13"/>
  <c r="S52" i="13" s="1"/>
  <c r="BY52" i="15" s="1"/>
  <c r="Z13" i="13"/>
  <c r="X13" i="13"/>
  <c r="W13" i="13"/>
  <c r="CA13" i="15" s="1"/>
  <c r="K9" i="13"/>
  <c r="I9" i="13"/>
  <c r="C2" i="13"/>
  <c r="C1" i="13"/>
  <c r="BE14" i="12"/>
  <c r="BU14" i="15" s="1"/>
  <c r="BE15" i="12"/>
  <c r="BU15" i="15" s="1"/>
  <c r="BE19" i="12"/>
  <c r="BU19" i="15" s="1"/>
  <c r="BE26" i="12"/>
  <c r="BU26" i="15" s="1"/>
  <c r="BE27" i="12"/>
  <c r="BU27" i="15" s="1"/>
  <c r="BE30" i="12"/>
  <c r="BU30" i="15" s="1"/>
  <c r="BE31" i="12"/>
  <c r="BU31" i="15" s="1"/>
  <c r="BE34" i="12"/>
  <c r="BU34" i="15" s="1"/>
  <c r="BE35" i="12"/>
  <c r="BU35" i="15" s="1"/>
  <c r="BE38" i="12"/>
  <c r="BU38" i="15" s="1"/>
  <c r="BE39" i="12"/>
  <c r="BU39" i="15" s="1"/>
  <c r="BE40" i="12"/>
  <c r="BU40" i="15" s="1"/>
  <c r="BE42" i="12"/>
  <c r="BU42" i="15" s="1"/>
  <c r="BE43" i="12"/>
  <c r="BU43" i="15" s="1"/>
  <c r="BE44" i="12"/>
  <c r="BU44" i="15" s="1"/>
  <c r="BE46" i="12"/>
  <c r="BU46" i="15" s="1"/>
  <c r="BE47" i="12"/>
  <c r="BU47" i="15" s="1"/>
  <c r="BC14" i="12"/>
  <c r="BT14" i="15" s="1"/>
  <c r="BC15" i="12"/>
  <c r="BT15" i="15" s="1"/>
  <c r="BC18" i="12"/>
  <c r="BT18" i="15" s="1"/>
  <c r="BC20" i="12"/>
  <c r="BT20" i="15" s="1"/>
  <c r="BC23" i="12"/>
  <c r="BT23" i="15" s="1"/>
  <c r="BC30" i="12"/>
  <c r="BT30" i="15" s="1"/>
  <c r="BC31" i="12"/>
  <c r="BT31" i="15" s="1"/>
  <c r="BC34" i="12"/>
  <c r="BT34" i="15" s="1"/>
  <c r="BC39" i="12"/>
  <c r="BT39" i="15" s="1"/>
  <c r="BC40" i="12"/>
  <c r="BT40" i="15" s="1"/>
  <c r="BC44" i="12"/>
  <c r="BT44" i="15" s="1"/>
  <c r="BC46" i="12"/>
  <c r="BT46" i="15" s="1"/>
  <c r="BC47" i="12"/>
  <c r="BT47" i="15" s="1"/>
  <c r="BA14" i="12"/>
  <c r="BS14" i="15" s="1"/>
  <c r="BA15" i="12"/>
  <c r="BS15" i="15" s="1"/>
  <c r="BA18" i="12"/>
  <c r="BS18" i="15" s="1"/>
  <c r="BA20" i="12"/>
  <c r="BS20" i="15" s="1"/>
  <c r="BA27" i="12"/>
  <c r="BS27" i="15" s="1"/>
  <c r="BA30" i="12"/>
  <c r="BS30" i="15" s="1"/>
  <c r="BA31" i="12"/>
  <c r="BS31" i="15" s="1"/>
  <c r="BA34" i="12"/>
  <c r="BS34" i="15" s="1"/>
  <c r="BA38" i="12"/>
  <c r="BS38" i="15" s="1"/>
  <c r="BA42" i="12"/>
  <c r="BS42" i="15" s="1"/>
  <c r="BA44" i="12"/>
  <c r="BS44" i="15" s="1"/>
  <c r="BA46" i="12"/>
  <c r="BS46" i="15" s="1"/>
  <c r="BA47" i="12"/>
  <c r="BS47" i="15" s="1"/>
  <c r="BQ14" i="15"/>
  <c r="AY14" i="12"/>
  <c r="BR14" i="15" s="1"/>
  <c r="BQ15" i="15"/>
  <c r="AY15" i="12"/>
  <c r="BR15" i="15" s="1"/>
  <c r="AY16" i="12"/>
  <c r="BR16" i="15" s="1"/>
  <c r="BQ17" i="15"/>
  <c r="BE18" i="12"/>
  <c r="BU18" i="15" s="1"/>
  <c r="BQ18" i="15"/>
  <c r="AY18" i="12"/>
  <c r="BR18" i="15" s="1"/>
  <c r="BC19" i="12"/>
  <c r="BT19" i="15" s="1"/>
  <c r="BQ21" i="15"/>
  <c r="BA22" i="12"/>
  <c r="BS22" i="15" s="1"/>
  <c r="BE23" i="12"/>
  <c r="BU23" i="15" s="1"/>
  <c r="BQ23" i="15"/>
  <c r="AY23" i="12"/>
  <c r="BR23" i="15" s="1"/>
  <c r="AY25" i="12"/>
  <c r="BR25" i="15" s="1"/>
  <c r="BC27" i="12"/>
  <c r="BT27" i="15" s="1"/>
  <c r="AY27" i="12"/>
  <c r="BR27" i="15" s="1"/>
  <c r="BC28" i="12"/>
  <c r="BT28" i="15" s="1"/>
  <c r="BQ28" i="15"/>
  <c r="BQ30" i="15"/>
  <c r="AY30" i="12"/>
  <c r="BR30" i="15" s="1"/>
  <c r="BQ31" i="15"/>
  <c r="AY31" i="12"/>
  <c r="BR31" i="15"/>
  <c r="BQ32" i="15"/>
  <c r="AY32" i="12"/>
  <c r="BR32" i="15" s="1"/>
  <c r="BQ34" i="15"/>
  <c r="AY34" i="12"/>
  <c r="BR34" i="15" s="1"/>
  <c r="BA35" i="12"/>
  <c r="BS35" i="15" s="1"/>
  <c r="AY35" i="12"/>
  <c r="BR35" i="15" s="1"/>
  <c r="AY36" i="12"/>
  <c r="BR36" i="15" s="1"/>
  <c r="BE37" i="12"/>
  <c r="BU37" i="15" s="1"/>
  <c r="BC38" i="12"/>
  <c r="BT38" i="15" s="1"/>
  <c r="AY38" i="12"/>
  <c r="BR38" i="15"/>
  <c r="BQ39" i="15"/>
  <c r="AY39" i="12"/>
  <c r="BR39" i="15" s="1"/>
  <c r="AY40" i="12"/>
  <c r="BR40" i="15" s="1"/>
  <c r="BA41" i="12"/>
  <c r="BS41" i="15" s="1"/>
  <c r="BC42" i="12"/>
  <c r="BT42" i="15" s="1"/>
  <c r="AY42" i="12"/>
  <c r="BR42" i="15" s="1"/>
  <c r="BQ43" i="15"/>
  <c r="BQ45" i="15"/>
  <c r="BQ46" i="15"/>
  <c r="AY46" i="12"/>
  <c r="BR46" i="15" s="1"/>
  <c r="BQ47" i="15"/>
  <c r="AY47" i="12"/>
  <c r="BR47" i="15" s="1"/>
  <c r="BA50" i="12"/>
  <c r="BS50" i="15" s="1"/>
  <c r="BQ50" i="15"/>
  <c r="AY50" i="12"/>
  <c r="BR50" i="15" s="1"/>
  <c r="BA51" i="12"/>
  <c r="BS51" i="15" s="1"/>
  <c r="BC51" i="12"/>
  <c r="BT51" i="15" s="1"/>
  <c r="AY51" i="12"/>
  <c r="BR51" i="15" s="1"/>
  <c r="AY13" i="12"/>
  <c r="BR13" i="15" s="1"/>
  <c r="BQ13" i="15"/>
  <c r="AM9" i="12"/>
  <c r="AK9" i="12"/>
  <c r="AI9" i="12"/>
  <c r="BG52" i="12"/>
  <c r="BV52" i="15" s="1"/>
  <c r="BG51" i="12"/>
  <c r="BV51" i="15" s="1"/>
  <c r="BG50" i="12"/>
  <c r="BV50" i="15" s="1"/>
  <c r="BG48" i="12"/>
  <c r="BV48" i="15" s="1"/>
  <c r="BG47" i="12"/>
  <c r="BV47" i="15" s="1"/>
  <c r="BG46" i="12"/>
  <c r="BV46" i="15" s="1"/>
  <c r="BG43" i="12"/>
  <c r="BV43" i="15"/>
  <c r="BG42" i="12"/>
  <c r="BV42" i="15" s="1"/>
  <c r="BG39" i="12"/>
  <c r="BV39" i="15" s="1"/>
  <c r="BG38" i="12"/>
  <c r="BV38" i="15" s="1"/>
  <c r="BG35" i="12"/>
  <c r="BV35" i="15" s="1"/>
  <c r="BG34" i="12"/>
  <c r="BV34" i="15" s="1"/>
  <c r="BG32" i="12"/>
  <c r="BV32" i="15" s="1"/>
  <c r="BG31" i="12"/>
  <c r="BV31" i="15"/>
  <c r="BG30" i="12"/>
  <c r="BV30" i="15" s="1"/>
  <c r="BG28" i="12"/>
  <c r="BV28" i="15" s="1"/>
  <c r="BG27" i="12"/>
  <c r="BV27" i="15"/>
  <c r="BG26" i="12"/>
  <c r="BV26" i="15" s="1"/>
  <c r="BG24" i="12"/>
  <c r="BV24" i="15" s="1"/>
  <c r="BG23" i="12"/>
  <c r="BV23" i="15" s="1"/>
  <c r="BG22" i="12"/>
  <c r="BV22" i="15" s="1"/>
  <c r="BG20" i="12"/>
  <c r="BV20" i="15" s="1"/>
  <c r="BG19" i="12"/>
  <c r="BV19" i="15" s="1"/>
  <c r="BG18" i="12"/>
  <c r="BV18" i="15" s="1"/>
  <c r="BG15" i="12"/>
  <c r="BV15" i="15"/>
  <c r="BG14" i="12"/>
  <c r="BV14" i="15" s="1"/>
  <c r="BG13" i="12"/>
  <c r="BV13" i="15" s="1"/>
  <c r="AG9" i="12"/>
  <c r="AE9" i="12"/>
  <c r="AC9" i="12"/>
  <c r="AA9" i="12"/>
  <c r="Y9" i="12"/>
  <c r="W9" i="12"/>
  <c r="U9" i="12"/>
  <c r="S9" i="12"/>
  <c r="Q9" i="12"/>
  <c r="O9" i="12"/>
  <c r="M9" i="12"/>
  <c r="K9" i="12"/>
  <c r="I9" i="12"/>
  <c r="C2" i="12"/>
  <c r="C1" i="12"/>
  <c r="AR14" i="11"/>
  <c r="AR15" i="11"/>
  <c r="AS15" i="11" s="1"/>
  <c r="BN15" i="15" s="1"/>
  <c r="AR16" i="11"/>
  <c r="AR17" i="11"/>
  <c r="AS17" i="11" s="1"/>
  <c r="BN17" i="15" s="1"/>
  <c r="AR18" i="11"/>
  <c r="AR19" i="11"/>
  <c r="AS19" i="11" s="1"/>
  <c r="BN19" i="15" s="1"/>
  <c r="AR20" i="11"/>
  <c r="AR21" i="11"/>
  <c r="AR22" i="11"/>
  <c r="AR23" i="11"/>
  <c r="AR24" i="11"/>
  <c r="AR25" i="11"/>
  <c r="AR26" i="11"/>
  <c r="AR27" i="11"/>
  <c r="AS27" i="11" s="1"/>
  <c r="BN27" i="15" s="1"/>
  <c r="AR28" i="11"/>
  <c r="AR29" i="11"/>
  <c r="AR30" i="11"/>
  <c r="AR31" i="11"/>
  <c r="AS31" i="11" s="1"/>
  <c r="BN31" i="15" s="1"/>
  <c r="AR32" i="11"/>
  <c r="AR33" i="11"/>
  <c r="BN33" i="15"/>
  <c r="AR34" i="11"/>
  <c r="AR35" i="11"/>
  <c r="AR36" i="11"/>
  <c r="AS36" i="11"/>
  <c r="BN36" i="15" s="1"/>
  <c r="AR37" i="11"/>
  <c r="AR38" i="11"/>
  <c r="AR39" i="11"/>
  <c r="AR40" i="11"/>
  <c r="AR41" i="11"/>
  <c r="AR42" i="11"/>
  <c r="AR43" i="11"/>
  <c r="AR44" i="11"/>
  <c r="AR45" i="11"/>
  <c r="AR46" i="11"/>
  <c r="AR47" i="11"/>
  <c r="AR48" i="11"/>
  <c r="AR49" i="11"/>
  <c r="AR50" i="11"/>
  <c r="AR51" i="11"/>
  <c r="AR52" i="11"/>
  <c r="AP14" i="11"/>
  <c r="AP15" i="11"/>
  <c r="AP16" i="11"/>
  <c r="AP17" i="11"/>
  <c r="AP18" i="11"/>
  <c r="AP19" i="11"/>
  <c r="AP20" i="11"/>
  <c r="AP21" i="11"/>
  <c r="AP22" i="11"/>
  <c r="AP23" i="11"/>
  <c r="AP24" i="11"/>
  <c r="AP25" i="11"/>
  <c r="AP26" i="11"/>
  <c r="AP27" i="11"/>
  <c r="AP28" i="11"/>
  <c r="AP29" i="11"/>
  <c r="AP30" i="11"/>
  <c r="AP31" i="11"/>
  <c r="AP32" i="11"/>
  <c r="AP33" i="11"/>
  <c r="AP34" i="11"/>
  <c r="AP35" i="11"/>
  <c r="AQ35" i="11"/>
  <c r="BM35" i="15" s="1"/>
  <c r="AP36" i="11"/>
  <c r="AP37" i="11"/>
  <c r="AP38" i="11"/>
  <c r="AQ38" i="11" s="1"/>
  <c r="BM38" i="15" s="1"/>
  <c r="AP39" i="11"/>
  <c r="AP40" i="11"/>
  <c r="BM40" i="15"/>
  <c r="AP41" i="11"/>
  <c r="AP42" i="11"/>
  <c r="AP43" i="11"/>
  <c r="AQ43" i="11"/>
  <c r="BM43" i="15" s="1"/>
  <c r="AP44" i="11"/>
  <c r="AP45" i="11"/>
  <c r="AP46" i="11"/>
  <c r="AQ46" i="11" s="1"/>
  <c r="BM46" i="15" s="1"/>
  <c r="AP47" i="11"/>
  <c r="AP48" i="11"/>
  <c r="BM48" i="15"/>
  <c r="AP49" i="11"/>
  <c r="AP50" i="11"/>
  <c r="AP51" i="11"/>
  <c r="AQ51" i="11"/>
  <c r="BM51" i="15" s="1"/>
  <c r="AP52" i="11"/>
  <c r="AP13" i="11"/>
  <c r="AN14" i="11"/>
  <c r="AN15" i="11"/>
  <c r="AN16" i="11"/>
  <c r="AN17" i="11"/>
  <c r="AN18" i="11"/>
  <c r="AN19" i="11"/>
  <c r="AN20" i="11"/>
  <c r="AN21" i="11"/>
  <c r="AN22" i="11"/>
  <c r="AN23" i="11"/>
  <c r="AN24" i="11"/>
  <c r="AN25" i="11"/>
  <c r="AN26" i="11"/>
  <c r="AN27" i="11"/>
  <c r="AN28" i="11"/>
  <c r="AN29" i="11"/>
  <c r="AN30" i="11"/>
  <c r="AN31" i="11"/>
  <c r="AN32" i="11"/>
  <c r="AN33" i="11"/>
  <c r="AO33" i="11" s="1"/>
  <c r="BL33" i="15" s="1"/>
  <c r="AN34" i="11"/>
  <c r="AN35" i="11"/>
  <c r="AN36" i="11"/>
  <c r="AN37" i="11"/>
  <c r="AO37" i="11" s="1"/>
  <c r="BL37" i="15" s="1"/>
  <c r="AN38" i="11"/>
  <c r="BL38" i="15"/>
  <c r="AN39" i="11"/>
  <c r="AN40" i="11"/>
  <c r="AN41" i="11"/>
  <c r="AN42" i="11"/>
  <c r="AN43" i="11"/>
  <c r="AO43" i="11"/>
  <c r="BL43" i="15" s="1"/>
  <c r="AN44" i="11"/>
  <c r="AN45" i="11"/>
  <c r="AO45" i="11" s="1"/>
  <c r="BL45" i="15" s="1"/>
  <c r="AN46" i="11"/>
  <c r="AN47" i="11"/>
  <c r="AN48" i="11"/>
  <c r="AN49" i="11"/>
  <c r="AN50" i="11"/>
  <c r="AN51" i="11"/>
  <c r="AN52" i="11"/>
  <c r="AN13" i="11"/>
  <c r="AO13" i="11" s="1"/>
  <c r="BL13" i="15" s="1"/>
  <c r="AL13" i="11"/>
  <c r="BJ13" i="15"/>
  <c r="AT52" i="11"/>
  <c r="AU52" i="11" s="1"/>
  <c r="BO52" i="15" s="1"/>
  <c r="AL52" i="11"/>
  <c r="AM52" i="11"/>
  <c r="BK52" i="15" s="1"/>
  <c r="AH52" i="11"/>
  <c r="AG52" i="11"/>
  <c r="AF52" i="11"/>
  <c r="AT51" i="11"/>
  <c r="AU51" i="11" s="1"/>
  <c r="BO51" i="15" s="1"/>
  <c r="AL51" i="11"/>
  <c r="AH51" i="11"/>
  <c r="AG51" i="11"/>
  <c r="AF51" i="11"/>
  <c r="AM51" i="11" s="1"/>
  <c r="BK51" i="15" s="1"/>
  <c r="AT50" i="11"/>
  <c r="AL50" i="11"/>
  <c r="AM50" i="11"/>
  <c r="BK50" i="15" s="1"/>
  <c r="AH50" i="11"/>
  <c r="AG50" i="11"/>
  <c r="AF50" i="11"/>
  <c r="AT49" i="11"/>
  <c r="AL49" i="11"/>
  <c r="AM49" i="11"/>
  <c r="BK49" i="15" s="1"/>
  <c r="AH49" i="11"/>
  <c r="AG49" i="11"/>
  <c r="AF49" i="11"/>
  <c r="AT48" i="11"/>
  <c r="AU48" i="11" s="1"/>
  <c r="BO48" i="15" s="1"/>
  <c r="AL48" i="11"/>
  <c r="AH48" i="11"/>
  <c r="AG48" i="11"/>
  <c r="AF48" i="11"/>
  <c r="AQ48" i="11" s="1"/>
  <c r="AT47" i="11"/>
  <c r="AU47" i="11" s="1"/>
  <c r="BO47" i="15" s="1"/>
  <c r="AL47" i="11"/>
  <c r="AH47" i="11"/>
  <c r="AG47" i="11"/>
  <c r="AF47" i="11"/>
  <c r="AM47" i="11" s="1"/>
  <c r="BK47" i="15" s="1"/>
  <c r="AT46" i="11"/>
  <c r="AU46" i="11" s="1"/>
  <c r="BO46" i="15" s="1"/>
  <c r="AL46" i="11"/>
  <c r="AH46" i="11"/>
  <c r="AG46" i="11"/>
  <c r="AF46" i="11"/>
  <c r="AM46" i="11" s="1"/>
  <c r="BK46" i="15" s="1"/>
  <c r="AT45" i="11"/>
  <c r="AU45" i="11" s="1"/>
  <c r="BO45" i="15" s="1"/>
  <c r="AL45" i="11"/>
  <c r="AH45" i="11"/>
  <c r="AG45" i="11"/>
  <c r="AF45" i="11"/>
  <c r="BJ45" i="15" s="1"/>
  <c r="AT44" i="11"/>
  <c r="AU44" i="11" s="1"/>
  <c r="BO44" i="15" s="1"/>
  <c r="AL44" i="11"/>
  <c r="AH44" i="11"/>
  <c r="AG44" i="11"/>
  <c r="AF44" i="11"/>
  <c r="AM44" i="11" s="1"/>
  <c r="BK44" i="15" s="1"/>
  <c r="AT43" i="11"/>
  <c r="AU43" i="11" s="1"/>
  <c r="BO43" i="15"/>
  <c r="AL43" i="11"/>
  <c r="AH43" i="11"/>
  <c r="AG43" i="11"/>
  <c r="AF43" i="11"/>
  <c r="AS43" i="11" s="1"/>
  <c r="BN43" i="15" s="1"/>
  <c r="AT42" i="11"/>
  <c r="AU42" i="11" s="1"/>
  <c r="BO42" i="15" s="1"/>
  <c r="AL42" i="11"/>
  <c r="AH42" i="11"/>
  <c r="AG42" i="11"/>
  <c r="AF42" i="11"/>
  <c r="AM42" i="11" s="1"/>
  <c r="BK42" i="15" s="1"/>
  <c r="AT41" i="11"/>
  <c r="AL41" i="11"/>
  <c r="AH41" i="11"/>
  <c r="AG41" i="11"/>
  <c r="AF41" i="11"/>
  <c r="BJ41" i="15" s="1"/>
  <c r="AT40" i="11"/>
  <c r="AU40" i="11"/>
  <c r="BO40" i="15" s="1"/>
  <c r="AL40" i="11"/>
  <c r="AM40" i="11" s="1"/>
  <c r="BK40" i="15"/>
  <c r="AH40" i="11"/>
  <c r="AG40" i="11"/>
  <c r="AF40" i="11"/>
  <c r="AQ40" i="11" s="1"/>
  <c r="BJ40" i="15"/>
  <c r="AT39" i="11"/>
  <c r="AU39" i="11"/>
  <c r="BO39" i="15" s="1"/>
  <c r="AL39" i="11"/>
  <c r="AM39" i="11" s="1"/>
  <c r="BK39" i="15" s="1"/>
  <c r="AH39" i="11"/>
  <c r="AG39" i="11"/>
  <c r="AF39" i="11"/>
  <c r="AS39" i="11" s="1"/>
  <c r="BN39" i="15" s="1"/>
  <c r="BJ39" i="15"/>
  <c r="AT38" i="11"/>
  <c r="AU38" i="11"/>
  <c r="BO38" i="15" s="1"/>
  <c r="AL38" i="11"/>
  <c r="AM38" i="11" s="1"/>
  <c r="BK38" i="15" s="1"/>
  <c r="AH38" i="11"/>
  <c r="AG38" i="11"/>
  <c r="AF38" i="11"/>
  <c r="AO38" i="11" s="1"/>
  <c r="BJ38" i="15"/>
  <c r="AT37" i="11"/>
  <c r="AU37" i="11"/>
  <c r="BO37" i="15" s="1"/>
  <c r="AL37" i="11"/>
  <c r="AM37" i="11" s="1"/>
  <c r="BK37" i="15" s="1"/>
  <c r="AH37" i="11"/>
  <c r="AG37" i="11"/>
  <c r="AF37" i="11"/>
  <c r="AS37" i="11" s="1"/>
  <c r="BN37" i="15" s="1"/>
  <c r="BJ37" i="15"/>
  <c r="AT36" i="11"/>
  <c r="AU36" i="11"/>
  <c r="BO36" i="15" s="1"/>
  <c r="AL36" i="11"/>
  <c r="AM36" i="11" s="1"/>
  <c r="BK36" i="15" s="1"/>
  <c r="AH36" i="11"/>
  <c r="AG36" i="11"/>
  <c r="AF36" i="11"/>
  <c r="AQ36" i="11" s="1"/>
  <c r="BM36" i="15" s="1"/>
  <c r="BJ36" i="15"/>
  <c r="AT35" i="11"/>
  <c r="AU35" i="11"/>
  <c r="BO35" i="15" s="1"/>
  <c r="AL35" i="11"/>
  <c r="AM35" i="11" s="1"/>
  <c r="BK35" i="15" s="1"/>
  <c r="AH35" i="11"/>
  <c r="AG35" i="11"/>
  <c r="AF35" i="11"/>
  <c r="BJ35" i="15"/>
  <c r="AT34" i="11"/>
  <c r="AU34" i="11"/>
  <c r="BO34" i="15" s="1"/>
  <c r="AL34" i="11"/>
  <c r="AM34" i="11" s="1"/>
  <c r="BK34" i="15" s="1"/>
  <c r="AH34" i="11"/>
  <c r="AG34" i="11"/>
  <c r="AF34" i="11"/>
  <c r="AO34" i="11" s="1"/>
  <c r="BL34" i="15" s="1"/>
  <c r="BJ34" i="15"/>
  <c r="AT33" i="11"/>
  <c r="AL33" i="11"/>
  <c r="AM33" i="11" s="1"/>
  <c r="BK33" i="15" s="1"/>
  <c r="AH33" i="11"/>
  <c r="AG33" i="11"/>
  <c r="AF33" i="11"/>
  <c r="AS33" i="11" s="1"/>
  <c r="AU33" i="11"/>
  <c r="BO33" i="15" s="1"/>
  <c r="AT32" i="11"/>
  <c r="AL32" i="11"/>
  <c r="AH32" i="11"/>
  <c r="AG32" i="11"/>
  <c r="AF32" i="11"/>
  <c r="AT31" i="11"/>
  <c r="AU31" i="11" s="1"/>
  <c r="BO31" i="15" s="1"/>
  <c r="AL31" i="11"/>
  <c r="AH31" i="11"/>
  <c r="AG31" i="11"/>
  <c r="AF31" i="11"/>
  <c r="AQ31" i="11" s="1"/>
  <c r="BM31" i="15" s="1"/>
  <c r="AT30" i="11"/>
  <c r="AL30" i="11"/>
  <c r="AH30" i="11"/>
  <c r="AG30" i="11"/>
  <c r="AF30" i="11"/>
  <c r="AT29" i="11"/>
  <c r="AU29" i="11" s="1"/>
  <c r="BO29" i="15" s="1"/>
  <c r="AL29" i="11"/>
  <c r="AH29" i="11"/>
  <c r="AG29" i="11"/>
  <c r="AF29" i="11"/>
  <c r="BJ29" i="15" s="1"/>
  <c r="AT28" i="11"/>
  <c r="AU28" i="11" s="1"/>
  <c r="BO28" i="15" s="1"/>
  <c r="AL28" i="11"/>
  <c r="AM28" i="11" s="1"/>
  <c r="BK28" i="15" s="1"/>
  <c r="AH28" i="11"/>
  <c r="AG28" i="11"/>
  <c r="AF28" i="11"/>
  <c r="BJ28" i="15" s="1"/>
  <c r="AT27" i="11"/>
  <c r="AL27" i="11"/>
  <c r="AM27" i="11" s="1"/>
  <c r="BK27" i="15" s="1"/>
  <c r="AH27" i="11"/>
  <c r="AG27" i="11"/>
  <c r="AF27" i="11"/>
  <c r="BJ27" i="15" s="1"/>
  <c r="AT26" i="11"/>
  <c r="AL26" i="11"/>
  <c r="AH26" i="11"/>
  <c r="AG26" i="11"/>
  <c r="AF26" i="11"/>
  <c r="AT25" i="11"/>
  <c r="AU25" i="11" s="1"/>
  <c r="BO25" i="15" s="1"/>
  <c r="AL25" i="11"/>
  <c r="AM25" i="11" s="1"/>
  <c r="BK25" i="15" s="1"/>
  <c r="AH25" i="11"/>
  <c r="AG25" i="11"/>
  <c r="AF25" i="11"/>
  <c r="BJ25" i="15" s="1"/>
  <c r="AT24" i="11"/>
  <c r="AL24" i="11"/>
  <c r="AH24" i="11"/>
  <c r="AG24" i="11"/>
  <c r="AF24" i="11"/>
  <c r="BJ24" i="15" s="1"/>
  <c r="AT23" i="11"/>
  <c r="AL23" i="11"/>
  <c r="AM23" i="11" s="1"/>
  <c r="BK23" i="15" s="1"/>
  <c r="AH23" i="11"/>
  <c r="AG23" i="11"/>
  <c r="AF23" i="11"/>
  <c r="BJ23" i="15" s="1"/>
  <c r="AT22" i="11"/>
  <c r="AL22" i="11"/>
  <c r="AH22" i="11"/>
  <c r="AG22" i="11"/>
  <c r="AF22" i="11"/>
  <c r="AT21" i="11"/>
  <c r="AL21" i="11"/>
  <c r="AM21" i="11" s="1"/>
  <c r="BK21" i="15" s="1"/>
  <c r="AH21" i="11"/>
  <c r="AG21" i="11"/>
  <c r="AF21" i="11"/>
  <c r="AT20" i="11"/>
  <c r="AL20" i="11"/>
  <c r="AH20" i="11"/>
  <c r="AG20" i="11"/>
  <c r="AF20" i="11"/>
  <c r="BJ20" i="15" s="1"/>
  <c r="AT19" i="11"/>
  <c r="AU19" i="11" s="1"/>
  <c r="BO19" i="15" s="1"/>
  <c r="AL19" i="11"/>
  <c r="AM19" i="11" s="1"/>
  <c r="BK19" i="15" s="1"/>
  <c r="AH19" i="11"/>
  <c r="AG19" i="11"/>
  <c r="AF19" i="11"/>
  <c r="AO19" i="11" s="1"/>
  <c r="BL19" i="15" s="1"/>
  <c r="AT18" i="11"/>
  <c r="AL18" i="11"/>
  <c r="AH18" i="11"/>
  <c r="AG18" i="11"/>
  <c r="AF18" i="11"/>
  <c r="AT17" i="11"/>
  <c r="AL17" i="11"/>
  <c r="AM17" i="11" s="1"/>
  <c r="AH17" i="11"/>
  <c r="AG17" i="11"/>
  <c r="AF17" i="11"/>
  <c r="BJ17" i="15" s="1"/>
  <c r="AT16" i="11"/>
  <c r="AU16" i="11" s="1"/>
  <c r="BO16" i="15" s="1"/>
  <c r="AL16" i="11"/>
  <c r="AH16" i="11"/>
  <c r="AG16" i="11"/>
  <c r="AF16" i="11"/>
  <c r="BJ16" i="15" s="1"/>
  <c r="AT15" i="11"/>
  <c r="AL15" i="11"/>
  <c r="AM15" i="11" s="1"/>
  <c r="BK15" i="15" s="1"/>
  <c r="AH15" i="11"/>
  <c r="AG15" i="11"/>
  <c r="AF15" i="11"/>
  <c r="BJ15" i="15" s="1"/>
  <c r="AT14" i="11"/>
  <c r="AL14" i="11"/>
  <c r="AH14" i="11"/>
  <c r="AG14" i="11"/>
  <c r="AF14" i="11"/>
  <c r="E9" i="11" s="1"/>
  <c r="AT13" i="11"/>
  <c r="AU13" i="11" s="1"/>
  <c r="BO13" i="15" s="1"/>
  <c r="AR13" i="11"/>
  <c r="AS13" i="11" s="1"/>
  <c r="BN13" i="15" s="1"/>
  <c r="AE9" i="11"/>
  <c r="AC9" i="11"/>
  <c r="AA9" i="11"/>
  <c r="Y9" i="11"/>
  <c r="W9" i="11"/>
  <c r="U9" i="11"/>
  <c r="S9" i="11"/>
  <c r="Q9" i="11"/>
  <c r="O9" i="11"/>
  <c r="M9" i="11"/>
  <c r="K9" i="11"/>
  <c r="I9" i="11"/>
  <c r="C2" i="11"/>
  <c r="C1" i="11"/>
  <c r="AL14" i="10"/>
  <c r="AL15" i="10"/>
  <c r="AM15" i="10"/>
  <c r="BG15" i="15" s="1"/>
  <c r="AL16" i="10"/>
  <c r="AL17" i="10"/>
  <c r="AL18" i="10"/>
  <c r="AL19" i="10"/>
  <c r="AL20" i="10"/>
  <c r="AL21" i="10"/>
  <c r="AM21" i="10" s="1"/>
  <c r="BG21" i="15" s="1"/>
  <c r="AL22" i="10"/>
  <c r="AM22" i="10" s="1"/>
  <c r="BG22" i="15" s="1"/>
  <c r="AL23" i="10"/>
  <c r="AM23" i="10" s="1"/>
  <c r="BG23" i="15" s="1"/>
  <c r="AL24" i="10"/>
  <c r="AL25" i="10"/>
  <c r="AM25" i="10" s="1"/>
  <c r="BG25" i="15" s="1"/>
  <c r="AL26" i="10"/>
  <c r="AL27" i="10"/>
  <c r="AL28" i="10"/>
  <c r="AL29" i="10"/>
  <c r="AM29" i="10" s="1"/>
  <c r="BG29" i="15" s="1"/>
  <c r="AL30" i="10"/>
  <c r="AL31" i="10"/>
  <c r="AM31" i="10"/>
  <c r="BG31" i="15" s="1"/>
  <c r="AL32" i="10"/>
  <c r="AL33" i="10"/>
  <c r="AM33" i="10" s="1"/>
  <c r="BG33" i="15" s="1"/>
  <c r="AL34" i="10"/>
  <c r="AL35" i="10"/>
  <c r="AL36" i="10"/>
  <c r="AL37" i="10"/>
  <c r="AM37" i="10" s="1"/>
  <c r="BG37" i="15" s="1"/>
  <c r="AL38" i="10"/>
  <c r="AL39" i="10"/>
  <c r="AM39" i="10" s="1"/>
  <c r="BG39" i="15" s="1"/>
  <c r="AL40" i="10"/>
  <c r="AL41" i="10"/>
  <c r="AM41" i="10" s="1"/>
  <c r="BG41" i="15" s="1"/>
  <c r="AL42" i="10"/>
  <c r="AL43" i="10"/>
  <c r="AL44" i="10"/>
  <c r="AM44" i="10" s="1"/>
  <c r="BG44" i="15" s="1"/>
  <c r="AL45" i="10"/>
  <c r="AM45" i="10" s="1"/>
  <c r="BG45" i="15" s="1"/>
  <c r="AL46" i="10"/>
  <c r="AL47" i="10"/>
  <c r="AM47" i="10"/>
  <c r="BG47" i="15" s="1"/>
  <c r="AL48" i="10"/>
  <c r="AL49" i="10"/>
  <c r="AM49" i="10"/>
  <c r="BG49" i="15" s="1"/>
  <c r="AL50" i="10"/>
  <c r="AM50" i="10"/>
  <c r="BG50" i="15" s="1"/>
  <c r="AL51" i="10"/>
  <c r="AL52" i="10"/>
  <c r="AJ14" i="10"/>
  <c r="AK14" i="10" s="1"/>
  <c r="BF14" i="15" s="1"/>
  <c r="AJ15" i="10"/>
  <c r="AJ16" i="10"/>
  <c r="BF16" i="15"/>
  <c r="AJ17" i="10"/>
  <c r="AJ18" i="10"/>
  <c r="AK18" i="10" s="1"/>
  <c r="BF18" i="15" s="1"/>
  <c r="AJ19" i="10"/>
  <c r="AK19" i="10" s="1"/>
  <c r="BF19" i="15" s="1"/>
  <c r="AJ20" i="10"/>
  <c r="AK20" i="10" s="1"/>
  <c r="BF20" i="15" s="1"/>
  <c r="AJ21" i="10"/>
  <c r="AJ22" i="10"/>
  <c r="AK22" i="10" s="1"/>
  <c r="BF22" i="15" s="1"/>
  <c r="AJ23" i="10"/>
  <c r="AJ24" i="10"/>
  <c r="AJ25" i="10"/>
  <c r="AJ26" i="10"/>
  <c r="AK26" i="10" s="1"/>
  <c r="BF26" i="15" s="1"/>
  <c r="AJ27" i="10"/>
  <c r="AJ28" i="10"/>
  <c r="AJ29" i="10"/>
  <c r="AJ30" i="10"/>
  <c r="AK30" i="10" s="1"/>
  <c r="BF30" i="15" s="1"/>
  <c r="AJ31" i="10"/>
  <c r="AJ32" i="10"/>
  <c r="BF32" i="15"/>
  <c r="AJ33" i="10"/>
  <c r="AJ34" i="10"/>
  <c r="AK34" i="10" s="1"/>
  <c r="BF34" i="15" s="1"/>
  <c r="AJ35" i="10"/>
  <c r="AK35" i="10" s="1"/>
  <c r="BF35" i="15" s="1"/>
  <c r="AJ36" i="10"/>
  <c r="AK36" i="10" s="1"/>
  <c r="BF36" i="15" s="1"/>
  <c r="AJ37" i="10"/>
  <c r="AJ38" i="10"/>
  <c r="AK38" i="10" s="1"/>
  <c r="BF38" i="15" s="1"/>
  <c r="AJ39" i="10"/>
  <c r="AJ40" i="10"/>
  <c r="AJ41" i="10"/>
  <c r="AJ42" i="10"/>
  <c r="AK42" i="10" s="1"/>
  <c r="BF42" i="15" s="1"/>
  <c r="AJ43" i="10"/>
  <c r="AJ44" i="10"/>
  <c r="AK44" i="10"/>
  <c r="BF44" i="15" s="1"/>
  <c r="AJ45" i="10"/>
  <c r="AJ46" i="10"/>
  <c r="AK46" i="10" s="1"/>
  <c r="BF46" i="15" s="1"/>
  <c r="AJ47" i="10"/>
  <c r="AK47" i="10"/>
  <c r="BF47" i="15" s="1"/>
  <c r="AJ48" i="10"/>
  <c r="BF48" i="15"/>
  <c r="AJ49" i="10"/>
  <c r="AK49" i="10" s="1"/>
  <c r="BF49" i="15" s="1"/>
  <c r="AJ50" i="10"/>
  <c r="AK50" i="10" s="1"/>
  <c r="BF50" i="15" s="1"/>
  <c r="AJ51" i="10"/>
  <c r="AJ52" i="10"/>
  <c r="AK52" i="10" s="1"/>
  <c r="BF52" i="15" s="1"/>
  <c r="AH14" i="10"/>
  <c r="AH15" i="10"/>
  <c r="AH16" i="10"/>
  <c r="AI16" i="10" s="1"/>
  <c r="BE16" i="15" s="1"/>
  <c r="AH17" i="10"/>
  <c r="AH18" i="10"/>
  <c r="AH19" i="10"/>
  <c r="AH20" i="10"/>
  <c r="AH21" i="10"/>
  <c r="AI21" i="10"/>
  <c r="BE21" i="15" s="1"/>
  <c r="AH22" i="10"/>
  <c r="AH23" i="10"/>
  <c r="AH24" i="10"/>
  <c r="AH25" i="10"/>
  <c r="BE25" i="15"/>
  <c r="AH26" i="10"/>
  <c r="AH27" i="10"/>
  <c r="AH28" i="10"/>
  <c r="AH29" i="10"/>
  <c r="AI29" i="10" s="1"/>
  <c r="BE29" i="15" s="1"/>
  <c r="AH30" i="10"/>
  <c r="AI30" i="10"/>
  <c r="BE30" i="15" s="1"/>
  <c r="AH31" i="10"/>
  <c r="AH32" i="10"/>
  <c r="AI32" i="10" s="1"/>
  <c r="BE32" i="15" s="1"/>
  <c r="AH33" i="10"/>
  <c r="AH34" i="10"/>
  <c r="AH35" i="10"/>
  <c r="AH36" i="10"/>
  <c r="AH37" i="10"/>
  <c r="AH38" i="10"/>
  <c r="AH39" i="10"/>
  <c r="AH40" i="10"/>
  <c r="AH41" i="10"/>
  <c r="AH42" i="10"/>
  <c r="AH43" i="10"/>
  <c r="AH44" i="10"/>
  <c r="AI44" i="10" s="1"/>
  <c r="BE44" i="15" s="1"/>
  <c r="AH45" i="10"/>
  <c r="AI45" i="10" s="1"/>
  <c r="BE45" i="15" s="1"/>
  <c r="AH46" i="10"/>
  <c r="AI46" i="10"/>
  <c r="BE46" i="15" s="1"/>
  <c r="AH47" i="10"/>
  <c r="AH48" i="10"/>
  <c r="AI48" i="10" s="1"/>
  <c r="BE48" i="15" s="1"/>
  <c r="AH49" i="10"/>
  <c r="AH50" i="10"/>
  <c r="AI50" i="10" s="1"/>
  <c r="AH51" i="10"/>
  <c r="AH52" i="10"/>
  <c r="AN13" i="10"/>
  <c r="AO13" i="10"/>
  <c r="BH13" i="15" s="1"/>
  <c r="AL13" i="10"/>
  <c r="AM13" i="10"/>
  <c r="AJ13" i="10"/>
  <c r="AK13" i="10" s="1"/>
  <c r="AH13" i="10"/>
  <c r="AI13" i="10" s="1"/>
  <c r="BE13" i="15" s="1"/>
  <c r="AG13" i="10"/>
  <c r="BC13" i="15"/>
  <c r="AN52" i="10"/>
  <c r="AO52" i="10" s="1"/>
  <c r="BH52" i="15" s="1"/>
  <c r="AF52" i="10"/>
  <c r="AB52" i="10"/>
  <c r="AA52" i="10"/>
  <c r="Z52" i="10"/>
  <c r="AG52" i="10" s="1"/>
  <c r="BD52" i="15" s="1"/>
  <c r="AN51" i="10"/>
  <c r="AF51" i="10"/>
  <c r="AB51" i="10"/>
  <c r="AA51" i="10"/>
  <c r="Z51" i="10"/>
  <c r="BC51" i="15" s="1"/>
  <c r="AN50" i="10"/>
  <c r="AO50" i="10"/>
  <c r="BH50" i="15"/>
  <c r="AF50" i="10"/>
  <c r="AG50" i="10" s="1"/>
  <c r="BD50" i="15" s="1"/>
  <c r="AB50" i="10"/>
  <c r="AA50" i="10"/>
  <c r="Z50" i="10"/>
  <c r="BE50" i="15"/>
  <c r="AN49" i="10"/>
  <c r="AO49" i="10" s="1"/>
  <c r="BH49" i="15" s="1"/>
  <c r="AF49" i="10"/>
  <c r="AB49" i="10"/>
  <c r="AA49" i="10"/>
  <c r="Z49" i="10"/>
  <c r="AI49" i="10" s="1"/>
  <c r="BE49" i="15" s="1"/>
  <c r="BC49" i="15"/>
  <c r="AN48" i="10"/>
  <c r="AO48" i="10" s="1"/>
  <c r="BH48" i="15" s="1"/>
  <c r="AF48" i="10"/>
  <c r="AG48" i="10"/>
  <c r="BD48" i="15" s="1"/>
  <c r="AB48" i="10"/>
  <c r="AA48" i="10"/>
  <c r="Z48" i="10"/>
  <c r="AK48" i="10" s="1"/>
  <c r="AN47" i="10"/>
  <c r="AO47" i="10" s="1"/>
  <c r="BH47" i="15" s="1"/>
  <c r="AF47" i="10"/>
  <c r="AB47" i="10"/>
  <c r="AA47" i="10"/>
  <c r="Z47" i="10"/>
  <c r="AI47" i="10" s="1"/>
  <c r="BE47" i="15" s="1"/>
  <c r="BC47" i="15"/>
  <c r="AN46" i="10"/>
  <c r="AO46" i="10"/>
  <c r="BH46" i="15" s="1"/>
  <c r="AF46" i="10"/>
  <c r="AB46" i="10"/>
  <c r="AA46" i="10"/>
  <c r="Z46" i="10"/>
  <c r="AG46" i="10" s="1"/>
  <c r="BD46" i="15" s="1"/>
  <c r="AN45" i="10"/>
  <c r="AF45" i="10"/>
  <c r="AG45" i="10" s="1"/>
  <c r="BD45" i="15" s="1"/>
  <c r="AB45" i="10"/>
  <c r="AA45" i="10"/>
  <c r="Z45" i="10"/>
  <c r="AO45" i="10" s="1"/>
  <c r="BH45" i="15" s="1"/>
  <c r="BC45" i="15"/>
  <c r="AN44" i="10"/>
  <c r="AO44" i="10"/>
  <c r="BH44" i="15"/>
  <c r="AF44" i="10"/>
  <c r="AG44" i="10" s="1"/>
  <c r="BD44" i="15" s="1"/>
  <c r="AB44" i="10"/>
  <c r="AA44" i="10"/>
  <c r="Z44" i="10"/>
  <c r="BC44" i="15" s="1"/>
  <c r="AN43" i="10"/>
  <c r="AF43" i="10"/>
  <c r="AG43" i="10"/>
  <c r="BD43" i="15" s="1"/>
  <c r="AB43" i="10"/>
  <c r="AA43" i="10"/>
  <c r="Z43" i="10"/>
  <c r="AN42" i="10"/>
  <c r="AO42" i="10" s="1"/>
  <c r="BH42" i="15" s="1"/>
  <c r="AF42" i="10"/>
  <c r="AB42" i="10"/>
  <c r="AA42" i="10"/>
  <c r="Z42" i="10"/>
  <c r="BC42" i="15" s="1"/>
  <c r="AN41" i="10"/>
  <c r="AF41" i="10"/>
  <c r="AB41" i="10"/>
  <c r="AA41" i="10"/>
  <c r="Z41" i="10"/>
  <c r="AI41" i="10" s="1"/>
  <c r="BE41" i="15" s="1"/>
  <c r="AN40" i="10"/>
  <c r="AO40" i="10" s="1"/>
  <c r="BH40" i="15" s="1"/>
  <c r="AF40" i="10"/>
  <c r="AG40" i="10" s="1"/>
  <c r="BD40" i="15" s="1"/>
  <c r="AB40" i="10"/>
  <c r="AA40" i="10"/>
  <c r="Z40" i="10"/>
  <c r="AK40" i="10" s="1"/>
  <c r="BF40" i="15" s="1"/>
  <c r="AI40" i="10"/>
  <c r="BE40" i="15" s="1"/>
  <c r="AN39" i="10"/>
  <c r="AO39" i="10" s="1"/>
  <c r="BH39" i="15" s="1"/>
  <c r="AF39" i="10"/>
  <c r="AB39" i="10"/>
  <c r="AA39" i="10"/>
  <c r="Z39" i="10"/>
  <c r="AI39" i="10" s="1"/>
  <c r="BE39" i="15" s="1"/>
  <c r="AN38" i="10"/>
  <c r="AO38" i="10" s="1"/>
  <c r="BH38" i="15" s="1"/>
  <c r="AF38" i="10"/>
  <c r="AB38" i="10"/>
  <c r="AA38" i="10"/>
  <c r="Z38" i="10"/>
  <c r="BC38" i="15" s="1"/>
  <c r="AN37" i="10"/>
  <c r="AO37" i="10" s="1"/>
  <c r="BH37" i="15" s="1"/>
  <c r="AF37" i="10"/>
  <c r="AB37" i="10"/>
  <c r="AA37" i="10"/>
  <c r="Z37" i="10"/>
  <c r="AI37" i="10" s="1"/>
  <c r="BE37" i="15" s="1"/>
  <c r="AN36" i="10"/>
  <c r="AO36" i="10"/>
  <c r="BH36" i="15" s="1"/>
  <c r="AF36" i="10"/>
  <c r="AG36" i="10" s="1"/>
  <c r="BD36" i="15" s="1"/>
  <c r="AB36" i="10"/>
  <c r="AA36" i="10"/>
  <c r="Z36" i="10"/>
  <c r="BC36" i="15"/>
  <c r="AN35" i="10"/>
  <c r="AF35" i="10"/>
  <c r="AG35" i="10" s="1"/>
  <c r="BD35" i="15" s="1"/>
  <c r="AB35" i="10"/>
  <c r="AA35" i="10"/>
  <c r="Z35" i="10"/>
  <c r="BC35" i="15"/>
  <c r="AN34" i="10"/>
  <c r="AO34" i="10"/>
  <c r="BH34" i="15" s="1"/>
  <c r="AF34" i="10"/>
  <c r="AB34" i="10"/>
  <c r="AA34" i="10"/>
  <c r="Z34" i="10"/>
  <c r="AM34" i="10" s="1"/>
  <c r="BG34" i="15" s="1"/>
  <c r="AI34" i="10"/>
  <c r="BE34" i="15" s="1"/>
  <c r="AN33" i="10"/>
  <c r="AO33" i="10" s="1"/>
  <c r="BH33" i="15" s="1"/>
  <c r="AF33" i="10"/>
  <c r="AB33" i="10"/>
  <c r="AA33" i="10"/>
  <c r="Z33" i="10"/>
  <c r="AI33" i="10" s="1"/>
  <c r="BE33" i="15" s="1"/>
  <c r="AN32" i="10"/>
  <c r="AO32" i="10" s="1"/>
  <c r="BH32" i="15" s="1"/>
  <c r="AF32" i="10"/>
  <c r="AB32" i="10"/>
  <c r="AA32" i="10"/>
  <c r="Z32" i="10"/>
  <c r="AK32" i="10" s="1"/>
  <c r="AN31" i="10"/>
  <c r="AO31" i="10" s="1"/>
  <c r="BH31" i="15" s="1"/>
  <c r="AF31" i="10"/>
  <c r="AB31" i="10"/>
  <c r="AA31" i="10"/>
  <c r="Z31" i="10"/>
  <c r="AI31" i="10" s="1"/>
  <c r="BE31" i="15" s="1"/>
  <c r="AN30" i="10"/>
  <c r="AO30" i="10"/>
  <c r="BH30" i="15" s="1"/>
  <c r="AF30" i="10"/>
  <c r="AG30" i="10" s="1"/>
  <c r="BD30" i="15" s="1"/>
  <c r="AB30" i="10"/>
  <c r="AA30" i="10"/>
  <c r="Z30" i="10"/>
  <c r="BC30" i="15" s="1"/>
  <c r="AN29" i="10"/>
  <c r="AO29" i="10" s="1"/>
  <c r="BH29" i="15" s="1"/>
  <c r="AF29" i="10"/>
  <c r="AG29" i="10" s="1"/>
  <c r="BD29" i="15" s="1"/>
  <c r="AB29" i="10"/>
  <c r="AA29" i="10"/>
  <c r="Z29" i="10"/>
  <c r="BC29" i="15" s="1"/>
  <c r="AN28" i="10"/>
  <c r="AO28" i="10" s="1"/>
  <c r="BH28" i="15" s="1"/>
  <c r="AF28" i="10"/>
  <c r="AB28" i="10"/>
  <c r="AA28" i="10"/>
  <c r="Z28" i="10"/>
  <c r="BC28" i="15" s="1"/>
  <c r="AN27" i="10"/>
  <c r="AF27" i="10"/>
  <c r="AB27" i="10"/>
  <c r="AA27" i="10"/>
  <c r="Z27" i="10"/>
  <c r="AN26" i="10"/>
  <c r="AO26" i="10"/>
  <c r="BH26" i="15" s="1"/>
  <c r="AF26" i="10"/>
  <c r="AG26" i="10" s="1"/>
  <c r="BD26" i="15" s="1"/>
  <c r="AB26" i="10"/>
  <c r="AA26" i="10"/>
  <c r="Z26" i="10"/>
  <c r="AM26" i="10" s="1"/>
  <c r="BG26" i="15" s="1"/>
  <c r="AI26" i="10"/>
  <c r="BE26" i="15" s="1"/>
  <c r="AN25" i="10"/>
  <c r="AO25" i="10" s="1"/>
  <c r="BH25" i="15" s="1"/>
  <c r="AF25" i="10"/>
  <c r="AB25" i="10"/>
  <c r="AA25" i="10"/>
  <c r="Z25" i="10"/>
  <c r="AI25" i="10" s="1"/>
  <c r="AN24" i="10"/>
  <c r="AO24" i="10"/>
  <c r="BH24" i="15" s="1"/>
  <c r="AF24" i="10"/>
  <c r="AG24" i="10" s="1"/>
  <c r="BD24" i="15" s="1"/>
  <c r="AB24" i="10"/>
  <c r="AA24" i="10"/>
  <c r="Z24" i="10"/>
  <c r="AK24" i="10" s="1"/>
  <c r="BF24" i="15" s="1"/>
  <c r="BC24" i="15"/>
  <c r="AN23" i="10"/>
  <c r="AO23" i="10"/>
  <c r="BH23" i="15" s="1"/>
  <c r="AF23" i="10"/>
  <c r="AG23" i="10" s="1"/>
  <c r="BD23" i="15" s="1"/>
  <c r="AB23" i="10"/>
  <c r="AA23" i="10"/>
  <c r="Z23" i="10"/>
  <c r="AI23" i="10" s="1"/>
  <c r="BE23" i="15" s="1"/>
  <c r="BC23" i="15"/>
  <c r="AN22" i="10"/>
  <c r="AF22" i="10"/>
  <c r="AG22" i="10" s="1"/>
  <c r="BD22" i="15" s="1"/>
  <c r="AB22" i="10"/>
  <c r="AA22" i="10"/>
  <c r="Z22" i="10"/>
  <c r="AI22" i="10" s="1"/>
  <c r="BE22" i="15" s="1"/>
  <c r="AN21" i="10"/>
  <c r="AO21" i="10"/>
  <c r="BH21" i="15" s="1"/>
  <c r="AF21" i="10"/>
  <c r="AB21" i="10"/>
  <c r="AA21" i="10"/>
  <c r="E7" i="10" s="1"/>
  <c r="Z21" i="10"/>
  <c r="BC21" i="15" s="1"/>
  <c r="AN20" i="10"/>
  <c r="AO20" i="10"/>
  <c r="BH20" i="15" s="1"/>
  <c r="AF20" i="10"/>
  <c r="AG20" i="10" s="1"/>
  <c r="BD20" i="15" s="1"/>
  <c r="AB20" i="10"/>
  <c r="AA20" i="10"/>
  <c r="Z20" i="10"/>
  <c r="BC20" i="15"/>
  <c r="AN19" i="10"/>
  <c r="AO19" i="10" s="1"/>
  <c r="BH19" i="15" s="1"/>
  <c r="AF19" i="10"/>
  <c r="AG19" i="10" s="1"/>
  <c r="BD19" i="15" s="1"/>
  <c r="AB19" i="10"/>
  <c r="AA19" i="10"/>
  <c r="Z19" i="10"/>
  <c r="AN18" i="10"/>
  <c r="AO18" i="10" s="1"/>
  <c r="BH18" i="15" s="1"/>
  <c r="AF18" i="10"/>
  <c r="AB18" i="10"/>
  <c r="AA18" i="10"/>
  <c r="Z18" i="10"/>
  <c r="AM18" i="10" s="1"/>
  <c r="BG18" i="15" s="1"/>
  <c r="AN17" i="10"/>
  <c r="AF17" i="10"/>
  <c r="AB17" i="10"/>
  <c r="AA17" i="10"/>
  <c r="Z17" i="10"/>
  <c r="AI17" i="10" s="1"/>
  <c r="BE17" i="15" s="1"/>
  <c r="AN16" i="10"/>
  <c r="AO16" i="10" s="1"/>
  <c r="BH16" i="15" s="1"/>
  <c r="AF16" i="10"/>
  <c r="AB16" i="10"/>
  <c r="AB53" i="10" s="1"/>
  <c r="F18" i="19" s="1"/>
  <c r="G18" i="19" s="1"/>
  <c r="AA16" i="10"/>
  <c r="Z16" i="10"/>
  <c r="AK16" i="10" s="1"/>
  <c r="AN15" i="10"/>
  <c r="AO15" i="10" s="1"/>
  <c r="BH15" i="15" s="1"/>
  <c r="AF15" i="10"/>
  <c r="AG15" i="10" s="1"/>
  <c r="BD15" i="15" s="1"/>
  <c r="AB15" i="10"/>
  <c r="AA15" i="10"/>
  <c r="Z15" i="10"/>
  <c r="AN14" i="10"/>
  <c r="AO14" i="10" s="1"/>
  <c r="BH14" i="15" s="1"/>
  <c r="AF14" i="10"/>
  <c r="AB14" i="10"/>
  <c r="AA14" i="10"/>
  <c r="Z14" i="10"/>
  <c r="BC14" i="15" s="1"/>
  <c r="Y9" i="10"/>
  <c r="W9" i="10"/>
  <c r="U9" i="10"/>
  <c r="S9" i="10"/>
  <c r="Q9" i="10"/>
  <c r="O9" i="10"/>
  <c r="M9" i="10"/>
  <c r="K9" i="10"/>
  <c r="I9" i="10"/>
  <c r="C2" i="10"/>
  <c r="C1" i="10"/>
  <c r="AL14" i="4"/>
  <c r="T14" i="15"/>
  <c r="AM14" i="4"/>
  <c r="AN14" i="4"/>
  <c r="AR14" i="4"/>
  <c r="AS14" i="4"/>
  <c r="U14" i="15"/>
  <c r="AT14" i="4"/>
  <c r="AU14" i="4"/>
  <c r="V14" i="15"/>
  <c r="AV14" i="4"/>
  <c r="AW14" i="4"/>
  <c r="W14" i="15"/>
  <c r="AX14" i="4"/>
  <c r="AZ14" i="4"/>
  <c r="BA14" i="4"/>
  <c r="Y14" i="15"/>
  <c r="AL15" i="4"/>
  <c r="T15" i="15"/>
  <c r="AM15" i="4"/>
  <c r="AN15" i="4"/>
  <c r="AR15" i="4"/>
  <c r="AS15" i="4"/>
  <c r="U15" i="15"/>
  <c r="AT15" i="4"/>
  <c r="AU15" i="4"/>
  <c r="V15" i="15"/>
  <c r="AV15" i="4"/>
  <c r="AW15" i="4"/>
  <c r="W15" i="15"/>
  <c r="AX15" i="4"/>
  <c r="AY15" i="4"/>
  <c r="X15" i="15"/>
  <c r="AZ15" i="4"/>
  <c r="BA15" i="4"/>
  <c r="Y15" i="15"/>
  <c r="AL16" i="4"/>
  <c r="AM16" i="4"/>
  <c r="AN16" i="4"/>
  <c r="AR16" i="4"/>
  <c r="AS16" i="4"/>
  <c r="U16" i="15"/>
  <c r="AT16" i="4"/>
  <c r="AV16" i="4"/>
  <c r="AW16" i="4"/>
  <c r="W16" i="15"/>
  <c r="AX16" i="4"/>
  <c r="AY16" i="4"/>
  <c r="X16" i="15"/>
  <c r="AZ16" i="4"/>
  <c r="BA16" i="4"/>
  <c r="Y16" i="15"/>
  <c r="AL17" i="4"/>
  <c r="T17" i="15"/>
  <c r="AM17" i="4"/>
  <c r="AN17" i="4"/>
  <c r="AR17" i="4"/>
  <c r="AS17" i="4"/>
  <c r="U17" i="15"/>
  <c r="AT17" i="4"/>
  <c r="AU17" i="4"/>
  <c r="V17" i="15"/>
  <c r="AV17" i="4"/>
  <c r="AW17" i="4"/>
  <c r="W17" i="15"/>
  <c r="AX17" i="4"/>
  <c r="AY17" i="4"/>
  <c r="X17" i="15"/>
  <c r="AZ17" i="4"/>
  <c r="AL18" i="4"/>
  <c r="T18" i="15"/>
  <c r="AM18" i="4"/>
  <c r="AN18" i="4"/>
  <c r="AR18" i="4"/>
  <c r="AS18" i="4"/>
  <c r="U18" i="15"/>
  <c r="AT18" i="4"/>
  <c r="AU18" i="4"/>
  <c r="V18" i="15"/>
  <c r="AV18" i="4"/>
  <c r="AW18" i="4"/>
  <c r="W18" i="15"/>
  <c r="AX18" i="4"/>
  <c r="AY18" i="4"/>
  <c r="X18" i="15"/>
  <c r="AZ18" i="4"/>
  <c r="BA18" i="4"/>
  <c r="Y18" i="15"/>
  <c r="AL19" i="4"/>
  <c r="T19" i="15"/>
  <c r="AM19" i="4"/>
  <c r="AN19" i="4"/>
  <c r="AR19" i="4"/>
  <c r="AS19" i="4"/>
  <c r="U19" i="15"/>
  <c r="AT19" i="4"/>
  <c r="AU19" i="4"/>
  <c r="V19" i="15"/>
  <c r="AV19" i="4"/>
  <c r="AW19" i="4"/>
  <c r="W19" i="15"/>
  <c r="AX19" i="4"/>
  <c r="AY19" i="4"/>
  <c r="X19" i="15"/>
  <c r="AZ19" i="4"/>
  <c r="BA19" i="4"/>
  <c r="Y19" i="15"/>
  <c r="AL20" i="4"/>
  <c r="T20" i="15"/>
  <c r="AM20" i="4"/>
  <c r="AN20" i="4"/>
  <c r="AR20" i="4"/>
  <c r="AS20" i="4"/>
  <c r="U20" i="15"/>
  <c r="AT20" i="4"/>
  <c r="AU20" i="4"/>
  <c r="V20" i="15"/>
  <c r="AV20" i="4"/>
  <c r="AW20" i="4"/>
  <c r="W20" i="15"/>
  <c r="AX20" i="4"/>
  <c r="AY20" i="4"/>
  <c r="X20" i="15"/>
  <c r="AZ20" i="4"/>
  <c r="BA20" i="4"/>
  <c r="Y20" i="15"/>
  <c r="AL21" i="4"/>
  <c r="T21" i="15"/>
  <c r="AM21" i="4"/>
  <c r="AN21" i="4"/>
  <c r="AR21" i="4"/>
  <c r="AT21" i="4"/>
  <c r="AU21" i="4"/>
  <c r="V21" i="15"/>
  <c r="AV21" i="4"/>
  <c r="AW21" i="4"/>
  <c r="W21" i="15"/>
  <c r="AX21" i="4"/>
  <c r="AY21" i="4"/>
  <c r="X21" i="15"/>
  <c r="AZ21" i="4"/>
  <c r="BA21" i="4"/>
  <c r="Y21" i="15"/>
  <c r="AL22" i="4"/>
  <c r="T22" i="15"/>
  <c r="AM22" i="4"/>
  <c r="AN22" i="4"/>
  <c r="AR22" i="4"/>
  <c r="AS22" i="4"/>
  <c r="U22" i="15"/>
  <c r="AT22" i="4"/>
  <c r="AU22" i="4"/>
  <c r="V22" i="15"/>
  <c r="AV22" i="4"/>
  <c r="AW22" i="4"/>
  <c r="W22" i="15"/>
  <c r="AX22" i="4"/>
  <c r="AZ22" i="4"/>
  <c r="BA22" i="4"/>
  <c r="Y22" i="15"/>
  <c r="AL23" i="4"/>
  <c r="T23" i="15"/>
  <c r="AM23" i="4"/>
  <c r="AN23" i="4"/>
  <c r="AR23" i="4"/>
  <c r="AS23" i="4"/>
  <c r="U23" i="15"/>
  <c r="AT23" i="4"/>
  <c r="AU23" i="4"/>
  <c r="V23" i="15"/>
  <c r="AV23" i="4"/>
  <c r="AW23" i="4"/>
  <c r="W23" i="15"/>
  <c r="AX23" i="4"/>
  <c r="AY23" i="4"/>
  <c r="X23" i="15"/>
  <c r="AZ23" i="4"/>
  <c r="BA23" i="4"/>
  <c r="Y23" i="15"/>
  <c r="AL24" i="4"/>
  <c r="T24" i="15"/>
  <c r="AM24" i="4"/>
  <c r="AN24" i="4"/>
  <c r="AR24" i="4"/>
  <c r="AS24" i="4"/>
  <c r="U24" i="15"/>
  <c r="AT24" i="4"/>
  <c r="AV24" i="4"/>
  <c r="AW24" i="4"/>
  <c r="W24" i="15"/>
  <c r="AX24" i="4"/>
  <c r="AY24" i="4"/>
  <c r="X24" i="15"/>
  <c r="AZ24" i="4"/>
  <c r="BA24" i="4"/>
  <c r="Y24" i="15"/>
  <c r="AL25" i="4"/>
  <c r="T25" i="15"/>
  <c r="AM25" i="4"/>
  <c r="AN25" i="4"/>
  <c r="AR25" i="4"/>
  <c r="AS25" i="4"/>
  <c r="U25" i="15"/>
  <c r="AT25" i="4"/>
  <c r="AU25" i="4"/>
  <c r="V25" i="15"/>
  <c r="AV25" i="4"/>
  <c r="AW25" i="4"/>
  <c r="W25" i="15"/>
  <c r="AX25" i="4"/>
  <c r="AY25" i="4"/>
  <c r="X25" i="15"/>
  <c r="AZ25" i="4"/>
  <c r="AL26" i="4"/>
  <c r="T26" i="15"/>
  <c r="AM26" i="4"/>
  <c r="AN26" i="4"/>
  <c r="AR26" i="4"/>
  <c r="AS26" i="4"/>
  <c r="U26" i="15"/>
  <c r="AT26" i="4"/>
  <c r="AU26" i="4"/>
  <c r="V26" i="15"/>
  <c r="AV26" i="4"/>
  <c r="AW26" i="4"/>
  <c r="W26" i="15"/>
  <c r="AX26" i="4"/>
  <c r="AY26" i="4"/>
  <c r="X26" i="15"/>
  <c r="AZ26" i="4"/>
  <c r="BA26" i="4"/>
  <c r="Y26" i="15"/>
  <c r="AL27" i="4"/>
  <c r="T27" i="15"/>
  <c r="AM27" i="4"/>
  <c r="AN27" i="4"/>
  <c r="AR27" i="4"/>
  <c r="AS27" i="4"/>
  <c r="U27" i="15"/>
  <c r="AT27" i="4"/>
  <c r="AU27" i="4"/>
  <c r="V27" i="15"/>
  <c r="AV27" i="4"/>
  <c r="AW27" i="4"/>
  <c r="W27" i="15"/>
  <c r="AX27" i="4"/>
  <c r="AY27" i="4"/>
  <c r="X27" i="15"/>
  <c r="AZ27" i="4"/>
  <c r="BA27" i="4"/>
  <c r="Y27" i="15"/>
  <c r="AL28" i="4"/>
  <c r="T28" i="15"/>
  <c r="AM28" i="4"/>
  <c r="AN28" i="4"/>
  <c r="AR28" i="4"/>
  <c r="AS28" i="4"/>
  <c r="U28" i="15"/>
  <c r="AT28" i="4"/>
  <c r="AU28" i="4"/>
  <c r="V28" i="15"/>
  <c r="AV28" i="4"/>
  <c r="AW28" i="4"/>
  <c r="W28" i="15"/>
  <c r="AX28" i="4"/>
  <c r="AY28" i="4"/>
  <c r="X28" i="15"/>
  <c r="AZ28" i="4"/>
  <c r="BA28" i="4"/>
  <c r="Y28" i="15"/>
  <c r="AL29" i="4"/>
  <c r="T29" i="15"/>
  <c r="AM29" i="4"/>
  <c r="AN29" i="4"/>
  <c r="AR29" i="4"/>
  <c r="AT29" i="4"/>
  <c r="AU29" i="4"/>
  <c r="V29" i="15"/>
  <c r="AV29" i="4"/>
  <c r="AW29" i="4"/>
  <c r="W29" i="15"/>
  <c r="AX29" i="4"/>
  <c r="AY29" i="4"/>
  <c r="X29" i="15"/>
  <c r="AZ29" i="4"/>
  <c r="BA29" i="4"/>
  <c r="Y29" i="15"/>
  <c r="AL30" i="4"/>
  <c r="AM30" i="4"/>
  <c r="AN30" i="4"/>
  <c r="AR30" i="4"/>
  <c r="AS30" i="4"/>
  <c r="U30" i="15"/>
  <c r="AT30" i="4"/>
  <c r="AU30" i="4"/>
  <c r="V30" i="15"/>
  <c r="AV30" i="4"/>
  <c r="AW30" i="4"/>
  <c r="W30" i="15"/>
  <c r="AX30" i="4"/>
  <c r="AZ30" i="4"/>
  <c r="BA30" i="4"/>
  <c r="Y30" i="15"/>
  <c r="AL31" i="4"/>
  <c r="T31" i="15"/>
  <c r="AM31" i="4"/>
  <c r="AN31" i="4"/>
  <c r="AR31" i="4"/>
  <c r="AS31" i="4"/>
  <c r="U31" i="15"/>
  <c r="AT31" i="4"/>
  <c r="AU31" i="4"/>
  <c r="V31" i="15"/>
  <c r="AV31" i="4"/>
  <c r="AW31" i="4"/>
  <c r="W31" i="15"/>
  <c r="AX31" i="4"/>
  <c r="AY31" i="4"/>
  <c r="X31" i="15"/>
  <c r="AZ31" i="4"/>
  <c r="BA31" i="4"/>
  <c r="Y31" i="15"/>
  <c r="AL32" i="4"/>
  <c r="T32" i="15"/>
  <c r="AM32" i="4"/>
  <c r="AN32" i="4"/>
  <c r="AR32" i="4"/>
  <c r="AS32" i="4"/>
  <c r="U32" i="15"/>
  <c r="AT32" i="4"/>
  <c r="AV32" i="4"/>
  <c r="AW32" i="4"/>
  <c r="W32" i="15"/>
  <c r="AX32" i="4"/>
  <c r="AY32" i="4"/>
  <c r="X32" i="15"/>
  <c r="AZ32" i="4"/>
  <c r="BA32" i="4"/>
  <c r="Y32" i="15"/>
  <c r="AL33" i="4"/>
  <c r="T33" i="15"/>
  <c r="AM33" i="4"/>
  <c r="AN33" i="4"/>
  <c r="AR33" i="4"/>
  <c r="AS33" i="4"/>
  <c r="U33" i="15"/>
  <c r="AT33" i="4"/>
  <c r="AU33" i="4"/>
  <c r="V33" i="15"/>
  <c r="AV33" i="4"/>
  <c r="AW33" i="4"/>
  <c r="W33" i="15"/>
  <c r="AX33" i="4"/>
  <c r="AY33" i="4"/>
  <c r="X33" i="15"/>
  <c r="AZ33" i="4"/>
  <c r="AL34" i="4"/>
  <c r="T34" i="15"/>
  <c r="AM34" i="4"/>
  <c r="AN34" i="4"/>
  <c r="AR34" i="4"/>
  <c r="AS34" i="4"/>
  <c r="U34" i="15"/>
  <c r="AT34" i="4"/>
  <c r="AU34" i="4"/>
  <c r="V34" i="15"/>
  <c r="AV34" i="4"/>
  <c r="AW34" i="4"/>
  <c r="W34" i="15"/>
  <c r="AX34" i="4"/>
  <c r="AY34" i="4"/>
  <c r="X34" i="15"/>
  <c r="AZ34" i="4"/>
  <c r="BA34" i="4"/>
  <c r="Y34" i="15"/>
  <c r="AL35" i="4"/>
  <c r="T35" i="15"/>
  <c r="AM35" i="4"/>
  <c r="AN35" i="4"/>
  <c r="AR35" i="4"/>
  <c r="AS35" i="4"/>
  <c r="U35" i="15"/>
  <c r="AT35" i="4"/>
  <c r="AU35" i="4"/>
  <c r="V35" i="15"/>
  <c r="AV35" i="4"/>
  <c r="AW35" i="4"/>
  <c r="W35" i="15"/>
  <c r="AX35" i="4"/>
  <c r="AY35" i="4"/>
  <c r="X35" i="15"/>
  <c r="AZ35" i="4"/>
  <c r="BA35" i="4"/>
  <c r="Y35" i="15"/>
  <c r="AL36" i="4"/>
  <c r="T36" i="15"/>
  <c r="AM36" i="4"/>
  <c r="AN36" i="4"/>
  <c r="AR36" i="4"/>
  <c r="AS36" i="4"/>
  <c r="U36" i="15"/>
  <c r="AT36" i="4"/>
  <c r="AU36" i="4"/>
  <c r="V36" i="15"/>
  <c r="AV36" i="4"/>
  <c r="AW36" i="4"/>
  <c r="W36" i="15"/>
  <c r="AX36" i="4"/>
  <c r="AY36" i="4"/>
  <c r="X36" i="15"/>
  <c r="AZ36" i="4"/>
  <c r="BA36" i="4"/>
  <c r="Y36" i="15"/>
  <c r="AL37" i="4"/>
  <c r="AM37" i="4"/>
  <c r="AN37" i="4"/>
  <c r="AR37" i="4"/>
  <c r="AT37" i="4"/>
  <c r="AU37" i="4"/>
  <c r="V37" i="15"/>
  <c r="AV37" i="4"/>
  <c r="AW37" i="4"/>
  <c r="W37" i="15"/>
  <c r="AX37" i="4"/>
  <c r="AY37" i="4"/>
  <c r="X37" i="15"/>
  <c r="AZ37" i="4"/>
  <c r="BA37" i="4"/>
  <c r="Y37" i="15"/>
  <c r="AL38" i="4"/>
  <c r="T38" i="15"/>
  <c r="AM38" i="4"/>
  <c r="AN38" i="4"/>
  <c r="AR38" i="4"/>
  <c r="AS38" i="4"/>
  <c r="U38" i="15"/>
  <c r="AT38" i="4"/>
  <c r="AU38" i="4"/>
  <c r="V38" i="15"/>
  <c r="AV38" i="4"/>
  <c r="AW38" i="4"/>
  <c r="W38" i="15"/>
  <c r="AX38" i="4"/>
  <c r="AZ38" i="4"/>
  <c r="BA38" i="4"/>
  <c r="Y38" i="15"/>
  <c r="AL39" i="4"/>
  <c r="T39" i="15"/>
  <c r="AM39" i="4"/>
  <c r="AN39" i="4"/>
  <c r="AR39" i="4"/>
  <c r="AS39" i="4"/>
  <c r="U39" i="15"/>
  <c r="AT39" i="4"/>
  <c r="AU39" i="4"/>
  <c r="V39" i="15"/>
  <c r="AV39" i="4"/>
  <c r="AW39" i="4"/>
  <c r="W39" i="15"/>
  <c r="AX39" i="4"/>
  <c r="AY39" i="4"/>
  <c r="X39" i="15"/>
  <c r="AZ39" i="4"/>
  <c r="BA39" i="4"/>
  <c r="Y39" i="15"/>
  <c r="AL40" i="4"/>
  <c r="T40" i="15"/>
  <c r="AM40" i="4"/>
  <c r="AN40" i="4"/>
  <c r="AR40" i="4"/>
  <c r="AS40" i="4"/>
  <c r="U40" i="15"/>
  <c r="AT40" i="4"/>
  <c r="AV40" i="4"/>
  <c r="AW40" i="4"/>
  <c r="W40" i="15"/>
  <c r="AX40" i="4"/>
  <c r="AY40" i="4"/>
  <c r="X40" i="15"/>
  <c r="AZ40" i="4"/>
  <c r="BA40" i="4"/>
  <c r="Y40" i="15"/>
  <c r="AL41" i="4"/>
  <c r="AM41" i="4"/>
  <c r="AN41" i="4"/>
  <c r="AR41" i="4"/>
  <c r="AS41" i="4"/>
  <c r="U41" i="15"/>
  <c r="AT41" i="4"/>
  <c r="AU41" i="4"/>
  <c r="V41" i="15"/>
  <c r="AV41" i="4"/>
  <c r="AW41" i="4"/>
  <c r="W41" i="15"/>
  <c r="AX41" i="4"/>
  <c r="AY41" i="4"/>
  <c r="X41" i="15"/>
  <c r="AZ41" i="4"/>
  <c r="AL42" i="4"/>
  <c r="T42" i="15"/>
  <c r="AM42" i="4"/>
  <c r="AN42" i="4"/>
  <c r="AR42" i="4"/>
  <c r="AS42" i="4"/>
  <c r="U42" i="15"/>
  <c r="AT42" i="4"/>
  <c r="AU42" i="4"/>
  <c r="V42" i="15"/>
  <c r="AV42" i="4"/>
  <c r="AW42" i="4"/>
  <c r="W42" i="15"/>
  <c r="AX42" i="4"/>
  <c r="AY42" i="4"/>
  <c r="X42" i="15"/>
  <c r="AZ42" i="4"/>
  <c r="BA42" i="4"/>
  <c r="Y42" i="15"/>
  <c r="AL43" i="4"/>
  <c r="T43" i="15"/>
  <c r="AM43" i="4"/>
  <c r="AN43" i="4"/>
  <c r="AR43" i="4"/>
  <c r="AS43" i="4"/>
  <c r="U43" i="15"/>
  <c r="AT43" i="4"/>
  <c r="AU43" i="4"/>
  <c r="V43" i="15"/>
  <c r="AV43" i="4"/>
  <c r="AW43" i="4"/>
  <c r="W43" i="15"/>
  <c r="AX43" i="4"/>
  <c r="AY43" i="4"/>
  <c r="X43" i="15"/>
  <c r="AZ43" i="4"/>
  <c r="BA43" i="4"/>
  <c r="Y43" i="15"/>
  <c r="AL44" i="4"/>
  <c r="T44" i="15"/>
  <c r="AM44" i="4"/>
  <c r="AN44" i="4"/>
  <c r="AR44" i="4"/>
  <c r="AS44" i="4"/>
  <c r="U44" i="15"/>
  <c r="AT44" i="4"/>
  <c r="AU44" i="4"/>
  <c r="V44" i="15"/>
  <c r="AV44" i="4"/>
  <c r="AW44" i="4"/>
  <c r="W44" i="15"/>
  <c r="AX44" i="4"/>
  <c r="AY44" i="4"/>
  <c r="X44" i="15"/>
  <c r="AZ44" i="4"/>
  <c r="BA44" i="4"/>
  <c r="Y44" i="15"/>
  <c r="AL45" i="4"/>
  <c r="T45" i="15"/>
  <c r="AM45" i="4"/>
  <c r="AN45" i="4"/>
  <c r="AR45" i="4"/>
  <c r="AT45" i="4"/>
  <c r="AU45" i="4"/>
  <c r="V45" i="15"/>
  <c r="AV45" i="4"/>
  <c r="AW45" i="4"/>
  <c r="W45" i="15"/>
  <c r="AX45" i="4"/>
  <c r="AY45" i="4"/>
  <c r="X45" i="15"/>
  <c r="AZ45" i="4"/>
  <c r="BA45" i="4"/>
  <c r="Y45" i="15"/>
  <c r="AL46" i="4"/>
  <c r="T46" i="15"/>
  <c r="AM46" i="4"/>
  <c r="AN46" i="4"/>
  <c r="AR46" i="4"/>
  <c r="AS46" i="4"/>
  <c r="U46" i="15"/>
  <c r="AT46" i="4"/>
  <c r="AU46" i="4"/>
  <c r="V46" i="15"/>
  <c r="AV46" i="4"/>
  <c r="AW46" i="4"/>
  <c r="W46" i="15"/>
  <c r="AX46" i="4"/>
  <c r="AZ46" i="4"/>
  <c r="BA46" i="4"/>
  <c r="Y46" i="15"/>
  <c r="AL47" i="4"/>
  <c r="AM47" i="4"/>
  <c r="AN47" i="4"/>
  <c r="AR47" i="4"/>
  <c r="AS47" i="4"/>
  <c r="U47" i="15"/>
  <c r="AT47" i="4"/>
  <c r="AU47" i="4"/>
  <c r="V47" i="15"/>
  <c r="AV47" i="4"/>
  <c r="AW47" i="4"/>
  <c r="W47" i="15"/>
  <c r="AX47" i="4"/>
  <c r="AY47" i="4"/>
  <c r="X47" i="15"/>
  <c r="AZ47" i="4"/>
  <c r="BA47" i="4"/>
  <c r="Y47" i="15"/>
  <c r="AL48" i="4"/>
  <c r="T48" i="15"/>
  <c r="AM48" i="4"/>
  <c r="AN48" i="4"/>
  <c r="AR48" i="4"/>
  <c r="AS48" i="4"/>
  <c r="U48" i="15"/>
  <c r="AT48" i="4"/>
  <c r="AV48" i="4"/>
  <c r="AW48" i="4"/>
  <c r="W48" i="15"/>
  <c r="AX48" i="4"/>
  <c r="AY48" i="4"/>
  <c r="X48" i="15"/>
  <c r="AZ48" i="4"/>
  <c r="BA48" i="4"/>
  <c r="Y48" i="15"/>
  <c r="AL49" i="4"/>
  <c r="T49" i="15"/>
  <c r="AM49" i="4"/>
  <c r="AN49" i="4"/>
  <c r="AR49" i="4"/>
  <c r="AS49" i="4"/>
  <c r="U49" i="15"/>
  <c r="AT49" i="4"/>
  <c r="AU49" i="4"/>
  <c r="V49" i="15"/>
  <c r="AV49" i="4"/>
  <c r="AW49" i="4"/>
  <c r="W49" i="15"/>
  <c r="AX49" i="4"/>
  <c r="AY49" i="4"/>
  <c r="X49" i="15"/>
  <c r="AZ49" i="4"/>
  <c r="AL50" i="4"/>
  <c r="T50" i="15"/>
  <c r="AM50" i="4"/>
  <c r="AN50" i="4"/>
  <c r="AR50" i="4"/>
  <c r="AS50" i="4"/>
  <c r="U50" i="15"/>
  <c r="AT50" i="4"/>
  <c r="AU50" i="4"/>
  <c r="V50" i="15"/>
  <c r="AV50" i="4"/>
  <c r="AW50" i="4"/>
  <c r="W50" i="15"/>
  <c r="AX50" i="4"/>
  <c r="AY50" i="4"/>
  <c r="X50" i="15"/>
  <c r="AZ50" i="4"/>
  <c r="BA50" i="4"/>
  <c r="Y50" i="15"/>
  <c r="AL51" i="4"/>
  <c r="T51" i="15"/>
  <c r="AM51" i="4"/>
  <c r="AN51" i="4"/>
  <c r="AR51" i="4"/>
  <c r="AS51" i="4"/>
  <c r="U51" i="15"/>
  <c r="AT51" i="4"/>
  <c r="AU51" i="4"/>
  <c r="V51" i="15"/>
  <c r="AV51" i="4"/>
  <c r="AW51" i="4"/>
  <c r="W51" i="15"/>
  <c r="AX51" i="4"/>
  <c r="AY51" i="4"/>
  <c r="X51" i="15"/>
  <c r="AZ51" i="4"/>
  <c r="BA51" i="4"/>
  <c r="Y51" i="15"/>
  <c r="AL52" i="4"/>
  <c r="T52" i="15"/>
  <c r="AM52" i="4"/>
  <c r="AN52" i="4"/>
  <c r="AR52" i="4"/>
  <c r="AS52" i="4"/>
  <c r="U52" i="15"/>
  <c r="AT52" i="4"/>
  <c r="AU52" i="4"/>
  <c r="V52" i="15"/>
  <c r="AV52" i="4"/>
  <c r="AW52" i="4"/>
  <c r="W52" i="15"/>
  <c r="AX52" i="4"/>
  <c r="AY52" i="4"/>
  <c r="X52" i="15"/>
  <c r="AZ52" i="4"/>
  <c r="BA52" i="4"/>
  <c r="Y52" i="15"/>
  <c r="AF14" i="5"/>
  <c r="AA14" i="15"/>
  <c r="AG14" i="5"/>
  <c r="AH14" i="5"/>
  <c r="AL14" i="5"/>
  <c r="AM14" i="5"/>
  <c r="AB14" i="15"/>
  <c r="AN14" i="5"/>
  <c r="AO14" i="5"/>
  <c r="AC14" i="15"/>
  <c r="AP14" i="5"/>
  <c r="AQ14" i="5"/>
  <c r="AD14" i="15"/>
  <c r="AR14" i="5"/>
  <c r="AT14" i="5"/>
  <c r="AU14" i="5"/>
  <c r="AF14" i="15"/>
  <c r="AF15" i="5"/>
  <c r="AA15" i="15"/>
  <c r="AG15" i="5"/>
  <c r="AH15" i="5"/>
  <c r="AL15" i="5"/>
  <c r="AM15" i="5"/>
  <c r="AB15" i="15"/>
  <c r="AN15" i="5"/>
  <c r="AO15" i="5"/>
  <c r="AC15" i="15"/>
  <c r="AP15" i="5"/>
  <c r="AQ15" i="5"/>
  <c r="AD15" i="15"/>
  <c r="AR15" i="5"/>
  <c r="AS15" i="5"/>
  <c r="AE15" i="15"/>
  <c r="AT15" i="5"/>
  <c r="AU15" i="5"/>
  <c r="AF15" i="15"/>
  <c r="AF16" i="5"/>
  <c r="AA16" i="15"/>
  <c r="AG16" i="5"/>
  <c r="AH16" i="5"/>
  <c r="AL16" i="5"/>
  <c r="AM16" i="5"/>
  <c r="AB16" i="15"/>
  <c r="AN16" i="5"/>
  <c r="AP16" i="5"/>
  <c r="AQ16" i="5"/>
  <c r="AD16" i="15"/>
  <c r="AR16" i="5"/>
  <c r="AS16" i="5"/>
  <c r="AE16" i="15"/>
  <c r="AT16" i="5"/>
  <c r="AU16" i="5"/>
  <c r="AF16" i="15"/>
  <c r="AF17" i="5"/>
  <c r="AA17" i="15"/>
  <c r="AG17" i="5"/>
  <c r="AH17" i="5"/>
  <c r="AL17" i="5"/>
  <c r="AM17" i="5"/>
  <c r="AB17" i="15"/>
  <c r="AN17" i="5"/>
  <c r="AO17" i="5"/>
  <c r="AC17" i="15"/>
  <c r="AP17" i="5"/>
  <c r="AQ17" i="5"/>
  <c r="AD17" i="15"/>
  <c r="AR17" i="5"/>
  <c r="AS17" i="5"/>
  <c r="AE17" i="15"/>
  <c r="AT17" i="5"/>
  <c r="AF18" i="5"/>
  <c r="AA18" i="15"/>
  <c r="AG18" i="5"/>
  <c r="AH18" i="5"/>
  <c r="AL18" i="5"/>
  <c r="AM18" i="5"/>
  <c r="AB18" i="15"/>
  <c r="AN18" i="5"/>
  <c r="AO18" i="5"/>
  <c r="AC18" i="15"/>
  <c r="AP18" i="5"/>
  <c r="AQ18" i="5"/>
  <c r="AD18" i="15"/>
  <c r="AR18" i="5"/>
  <c r="AS18" i="5"/>
  <c r="AE18" i="15"/>
  <c r="AT18" i="5"/>
  <c r="AU18" i="5"/>
  <c r="AF18" i="15"/>
  <c r="AF19" i="5"/>
  <c r="AA19" i="15"/>
  <c r="AG19" i="5"/>
  <c r="AH19" i="5"/>
  <c r="AL19" i="5"/>
  <c r="AM19" i="5"/>
  <c r="AB19" i="15"/>
  <c r="AN19" i="5"/>
  <c r="AO19" i="5"/>
  <c r="AC19" i="15"/>
  <c r="AP19" i="5"/>
  <c r="AR19" i="5"/>
  <c r="AS19" i="5"/>
  <c r="AE19" i="15"/>
  <c r="AT19" i="5"/>
  <c r="AU19" i="5"/>
  <c r="AF19" i="15"/>
  <c r="AF20" i="5"/>
  <c r="AA20" i="15"/>
  <c r="AG20" i="5"/>
  <c r="AH20" i="5"/>
  <c r="AL20" i="5"/>
  <c r="AM20" i="5"/>
  <c r="AB20" i="15"/>
  <c r="AN20" i="5"/>
  <c r="AO20" i="5"/>
  <c r="AC20" i="15"/>
  <c r="AP20" i="5"/>
  <c r="AQ20" i="5"/>
  <c r="AD20" i="15"/>
  <c r="AR20" i="5"/>
  <c r="AS20" i="5"/>
  <c r="AE20" i="15"/>
  <c r="AT20" i="5"/>
  <c r="AU20" i="5"/>
  <c r="AF20" i="15"/>
  <c r="AF21" i="5"/>
  <c r="AA21" i="15"/>
  <c r="AG21" i="5"/>
  <c r="AH21" i="5"/>
  <c r="AL21" i="5"/>
  <c r="AN21" i="5"/>
  <c r="AO21" i="5"/>
  <c r="AC21" i="15"/>
  <c r="AP21" i="5"/>
  <c r="AQ21" i="5"/>
  <c r="AD21" i="15"/>
  <c r="AR21" i="5"/>
  <c r="AS21" i="5"/>
  <c r="AE21" i="15"/>
  <c r="AT21" i="5"/>
  <c r="AU21" i="5"/>
  <c r="AF21" i="15"/>
  <c r="AF22" i="5"/>
  <c r="AA22" i="15"/>
  <c r="AG22" i="5"/>
  <c r="AH22" i="5"/>
  <c r="AL22" i="5"/>
  <c r="AM22" i="5"/>
  <c r="AB22" i="15"/>
  <c r="AN22" i="5"/>
  <c r="AO22" i="5"/>
  <c r="AC22" i="15"/>
  <c r="AP22" i="5"/>
  <c r="AQ22" i="5"/>
  <c r="AD22" i="15"/>
  <c r="AR22" i="5"/>
  <c r="AT22" i="5"/>
  <c r="AU22" i="5"/>
  <c r="AF22" i="15"/>
  <c r="AF23" i="5"/>
  <c r="AA23" i="15"/>
  <c r="AG23" i="5"/>
  <c r="AH23" i="5"/>
  <c r="AL23" i="5"/>
  <c r="AM23" i="5"/>
  <c r="AB23" i="15"/>
  <c r="AN23" i="5"/>
  <c r="AO23" i="5"/>
  <c r="AC23" i="15"/>
  <c r="AP23" i="5"/>
  <c r="AQ23" i="5"/>
  <c r="AD23" i="15"/>
  <c r="AR23" i="5"/>
  <c r="AS23" i="5"/>
  <c r="AE23" i="15"/>
  <c r="AT23" i="5"/>
  <c r="AU23" i="5"/>
  <c r="AF23" i="15"/>
  <c r="AF24" i="5"/>
  <c r="AO24" i="5"/>
  <c r="AC24" i="15"/>
  <c r="AG24" i="5"/>
  <c r="AH24" i="5"/>
  <c r="AL24" i="5"/>
  <c r="AM24" i="5"/>
  <c r="AB24" i="15"/>
  <c r="AN24" i="5"/>
  <c r="AP24" i="5"/>
  <c r="AQ24" i="5"/>
  <c r="AD24" i="15"/>
  <c r="AR24" i="5"/>
  <c r="AS24" i="5"/>
  <c r="AE24" i="15"/>
  <c r="AT24" i="5"/>
  <c r="AU24" i="5"/>
  <c r="AF24" i="15"/>
  <c r="AF25" i="5"/>
  <c r="AA25" i="15"/>
  <c r="AG25" i="5"/>
  <c r="AH25" i="5"/>
  <c r="AL25" i="5"/>
  <c r="AM25" i="5"/>
  <c r="AB25" i="15"/>
  <c r="AN25" i="5"/>
  <c r="AO25" i="5"/>
  <c r="AC25" i="15"/>
  <c r="AP25" i="5"/>
  <c r="AQ25" i="5"/>
  <c r="AD25" i="15"/>
  <c r="AR25" i="5"/>
  <c r="AS25" i="5"/>
  <c r="AE25" i="15"/>
  <c r="AT25" i="5"/>
  <c r="AF26" i="5"/>
  <c r="AA26" i="15"/>
  <c r="AG26" i="5"/>
  <c r="AH26" i="5"/>
  <c r="AL26" i="5"/>
  <c r="AM26" i="5"/>
  <c r="AB26" i="15"/>
  <c r="AN26" i="5"/>
  <c r="AO26" i="5"/>
  <c r="AC26" i="15"/>
  <c r="AP26" i="5"/>
  <c r="AQ26" i="5"/>
  <c r="AD26" i="15"/>
  <c r="AR26" i="5"/>
  <c r="AS26" i="5"/>
  <c r="AE26" i="15"/>
  <c r="AT26" i="5"/>
  <c r="AU26" i="5"/>
  <c r="AF26" i="15"/>
  <c r="AF27" i="5"/>
  <c r="AQ27" i="5"/>
  <c r="AD27" i="15"/>
  <c r="AG27" i="5"/>
  <c r="AH27" i="5"/>
  <c r="AL27" i="5"/>
  <c r="AM27" i="5"/>
  <c r="AB27" i="15"/>
  <c r="AN27" i="5"/>
  <c r="AO27" i="5"/>
  <c r="AC27" i="15"/>
  <c r="AP27" i="5"/>
  <c r="AR27" i="5"/>
  <c r="AS27" i="5"/>
  <c r="AE27" i="15"/>
  <c r="AT27" i="5"/>
  <c r="AU27" i="5"/>
  <c r="AF27" i="15"/>
  <c r="AF28" i="5"/>
  <c r="AA28" i="15"/>
  <c r="AG28" i="5"/>
  <c r="AH28" i="5"/>
  <c r="AL28" i="5"/>
  <c r="AM28" i="5"/>
  <c r="AB28" i="15"/>
  <c r="AN28" i="5"/>
  <c r="AO28" i="5"/>
  <c r="AC28" i="15"/>
  <c r="AP28" i="5"/>
  <c r="AQ28" i="5"/>
  <c r="AD28" i="15"/>
  <c r="AR28" i="5"/>
  <c r="AS28" i="5"/>
  <c r="AE28" i="15"/>
  <c r="AT28" i="5"/>
  <c r="AU28" i="5"/>
  <c r="AF28" i="15"/>
  <c r="AF29" i="5"/>
  <c r="AM29" i="5"/>
  <c r="AB29" i="15"/>
  <c r="AG29" i="5"/>
  <c r="AH29" i="5"/>
  <c r="AL29" i="5"/>
  <c r="AN29" i="5"/>
  <c r="AO29" i="5"/>
  <c r="AC29" i="15"/>
  <c r="AP29" i="5"/>
  <c r="AQ29" i="5"/>
  <c r="AD29" i="15"/>
  <c r="AR29" i="5"/>
  <c r="AS29" i="5"/>
  <c r="AE29" i="15"/>
  <c r="AT29" i="5"/>
  <c r="AU29" i="5"/>
  <c r="AF29" i="15"/>
  <c r="AF30" i="5"/>
  <c r="AS30" i="5"/>
  <c r="AE30" i="15"/>
  <c r="AG30" i="5"/>
  <c r="AH30" i="5"/>
  <c r="AL30" i="5"/>
  <c r="AM30" i="5"/>
  <c r="AB30" i="15"/>
  <c r="AN30" i="5"/>
  <c r="AO30" i="5"/>
  <c r="AC30" i="15"/>
  <c r="AP30" i="5"/>
  <c r="AQ30" i="5"/>
  <c r="AD30" i="15"/>
  <c r="AR30" i="5"/>
  <c r="AT30" i="5"/>
  <c r="AU30" i="5"/>
  <c r="AF30" i="15"/>
  <c r="AF31" i="5"/>
  <c r="AA31" i="15"/>
  <c r="AG31" i="5"/>
  <c r="AH31" i="5"/>
  <c r="AL31" i="5"/>
  <c r="AM31" i="5"/>
  <c r="AB31" i="15"/>
  <c r="AN31" i="5"/>
  <c r="AO31" i="5"/>
  <c r="AC31" i="15"/>
  <c r="AP31" i="5"/>
  <c r="AQ31" i="5"/>
  <c r="AD31" i="15"/>
  <c r="AR31" i="5"/>
  <c r="AS31" i="5"/>
  <c r="AE31" i="15"/>
  <c r="AT31" i="5"/>
  <c r="AU31" i="5"/>
  <c r="AF31" i="15"/>
  <c r="AF32" i="5"/>
  <c r="AO32" i="5"/>
  <c r="AC32" i="15"/>
  <c r="AG32" i="5"/>
  <c r="AH32" i="5"/>
  <c r="AL32" i="5"/>
  <c r="AM32" i="5"/>
  <c r="AB32" i="15"/>
  <c r="AN32" i="5"/>
  <c r="AP32" i="5"/>
  <c r="AQ32" i="5"/>
  <c r="AD32" i="15"/>
  <c r="AR32" i="5"/>
  <c r="AS32" i="5"/>
  <c r="AE32" i="15"/>
  <c r="AT32" i="5"/>
  <c r="AU32" i="5"/>
  <c r="AF32" i="15"/>
  <c r="AF33" i="5"/>
  <c r="AA33" i="15"/>
  <c r="AG33" i="5"/>
  <c r="AH33" i="5"/>
  <c r="AL33" i="5"/>
  <c r="AM33" i="5"/>
  <c r="AB33" i="15"/>
  <c r="AN33" i="5"/>
  <c r="AO33" i="5"/>
  <c r="AC33" i="15"/>
  <c r="AP33" i="5"/>
  <c r="AQ33" i="5"/>
  <c r="AD33" i="15"/>
  <c r="AR33" i="5"/>
  <c r="AS33" i="5"/>
  <c r="AE33" i="15"/>
  <c r="AT33" i="5"/>
  <c r="AF34" i="5"/>
  <c r="AA34" i="15"/>
  <c r="AG34" i="5"/>
  <c r="AH34" i="5"/>
  <c r="AL34" i="5"/>
  <c r="AM34" i="5"/>
  <c r="AB34" i="15"/>
  <c r="AN34" i="5"/>
  <c r="AO34" i="5"/>
  <c r="AC34" i="15"/>
  <c r="AP34" i="5"/>
  <c r="AQ34" i="5"/>
  <c r="AD34" i="15"/>
  <c r="AR34" i="5"/>
  <c r="AS34" i="5"/>
  <c r="AE34" i="15"/>
  <c r="AT34" i="5"/>
  <c r="AU34" i="5"/>
  <c r="AF34" i="15"/>
  <c r="AF35" i="5"/>
  <c r="AA35" i="15"/>
  <c r="AG35" i="5"/>
  <c r="AH35" i="5"/>
  <c r="AL35" i="5"/>
  <c r="AM35" i="5"/>
  <c r="AB35" i="15"/>
  <c r="AN35" i="5"/>
  <c r="AO35" i="5"/>
  <c r="AC35" i="15"/>
  <c r="AP35" i="5"/>
  <c r="AR35" i="5"/>
  <c r="AS35" i="5"/>
  <c r="AE35" i="15"/>
  <c r="AT35" i="5"/>
  <c r="AU35" i="5"/>
  <c r="AF35" i="15"/>
  <c r="AF36" i="5"/>
  <c r="AA36" i="15"/>
  <c r="AG36" i="5"/>
  <c r="AH36" i="5"/>
  <c r="AL36" i="5"/>
  <c r="AM36" i="5"/>
  <c r="AB36" i="15"/>
  <c r="AN36" i="5"/>
  <c r="AO36" i="5"/>
  <c r="AC36" i="15"/>
  <c r="AP36" i="5"/>
  <c r="AQ36" i="5"/>
  <c r="AD36" i="15"/>
  <c r="AR36" i="5"/>
  <c r="AS36" i="5"/>
  <c r="AE36" i="15"/>
  <c r="AT36" i="5"/>
  <c r="AU36" i="5"/>
  <c r="AF36" i="15"/>
  <c r="AF37" i="5"/>
  <c r="AM37" i="5"/>
  <c r="AB37" i="15"/>
  <c r="AG37" i="5"/>
  <c r="AH37" i="5"/>
  <c r="AL37" i="5"/>
  <c r="AN37" i="5"/>
  <c r="AO37" i="5"/>
  <c r="AC37" i="15"/>
  <c r="AP37" i="5"/>
  <c r="AQ37" i="5"/>
  <c r="AD37" i="15"/>
  <c r="AR37" i="5"/>
  <c r="AS37" i="5"/>
  <c r="AE37" i="15"/>
  <c r="AT37" i="5"/>
  <c r="AU37" i="5"/>
  <c r="AF37" i="15"/>
  <c r="AF38" i="5"/>
  <c r="AS38" i="5"/>
  <c r="AE38" i="15"/>
  <c r="AG38" i="5"/>
  <c r="AH38" i="5"/>
  <c r="AL38" i="5"/>
  <c r="AM38" i="5"/>
  <c r="AB38" i="15"/>
  <c r="AN38" i="5"/>
  <c r="AO38" i="5"/>
  <c r="AC38" i="15"/>
  <c r="AP38" i="5"/>
  <c r="AQ38" i="5"/>
  <c r="AD38" i="15"/>
  <c r="AR38" i="5"/>
  <c r="AT38" i="5"/>
  <c r="AU38" i="5"/>
  <c r="AF38" i="15"/>
  <c r="AF39" i="5"/>
  <c r="AA39" i="15"/>
  <c r="AG39" i="5"/>
  <c r="AH39" i="5"/>
  <c r="AL39" i="5"/>
  <c r="AM39" i="5"/>
  <c r="AB39" i="15"/>
  <c r="AN39" i="5"/>
  <c r="AO39" i="5"/>
  <c r="AC39" i="15"/>
  <c r="AP39" i="5"/>
  <c r="AQ39" i="5"/>
  <c r="AD39" i="15"/>
  <c r="AR39" i="5"/>
  <c r="AS39" i="5"/>
  <c r="AE39" i="15"/>
  <c r="AT39" i="5"/>
  <c r="AU39" i="5"/>
  <c r="AF39" i="15"/>
  <c r="AF40" i="5"/>
  <c r="AO40" i="5"/>
  <c r="AC40" i="15"/>
  <c r="AG40" i="5"/>
  <c r="AH40" i="5"/>
  <c r="AL40" i="5"/>
  <c r="AM40" i="5"/>
  <c r="AB40" i="15"/>
  <c r="AN40" i="5"/>
  <c r="AP40" i="5"/>
  <c r="AQ40" i="5"/>
  <c r="AD40" i="15"/>
  <c r="AR40" i="5"/>
  <c r="AS40" i="5"/>
  <c r="AE40" i="15"/>
  <c r="AT40" i="5"/>
  <c r="AU40" i="5"/>
  <c r="AF40" i="15"/>
  <c r="AF41" i="5"/>
  <c r="AU41" i="5"/>
  <c r="AF41" i="15"/>
  <c r="AG41" i="5"/>
  <c r="AH41" i="5"/>
  <c r="AL41" i="5"/>
  <c r="AM41" i="5"/>
  <c r="AB41" i="15"/>
  <c r="AN41" i="5"/>
  <c r="AO41" i="5"/>
  <c r="AC41" i="15"/>
  <c r="AP41" i="5"/>
  <c r="AQ41" i="5"/>
  <c r="AD41" i="15"/>
  <c r="AR41" i="5"/>
  <c r="AS41" i="5"/>
  <c r="AE41" i="15"/>
  <c r="AT41" i="5"/>
  <c r="AF42" i="5"/>
  <c r="AA42" i="15"/>
  <c r="AG42" i="5"/>
  <c r="AH42" i="5"/>
  <c r="AL42" i="5"/>
  <c r="AM42" i="5"/>
  <c r="AB42" i="15"/>
  <c r="AN42" i="5"/>
  <c r="AO42" i="5"/>
  <c r="AC42" i="15"/>
  <c r="AP42" i="5"/>
  <c r="AQ42" i="5"/>
  <c r="AD42" i="15"/>
  <c r="AR42" i="5"/>
  <c r="AS42" i="5"/>
  <c r="AE42" i="15"/>
  <c r="AT42" i="5"/>
  <c r="AU42" i="5"/>
  <c r="AF42" i="15"/>
  <c r="AF43" i="5"/>
  <c r="AQ43" i="5"/>
  <c r="AD43" i="15"/>
  <c r="AG43" i="5"/>
  <c r="AH43" i="5"/>
  <c r="AL43" i="5"/>
  <c r="AM43" i="5"/>
  <c r="AB43" i="15"/>
  <c r="AN43" i="5"/>
  <c r="AO43" i="5"/>
  <c r="AC43" i="15"/>
  <c r="AP43" i="5"/>
  <c r="AR43" i="5"/>
  <c r="AS43" i="5"/>
  <c r="AE43" i="15"/>
  <c r="AT43" i="5"/>
  <c r="AU43" i="5"/>
  <c r="AF43" i="15"/>
  <c r="AF44" i="5"/>
  <c r="AA44" i="15"/>
  <c r="AG44" i="5"/>
  <c r="AH44" i="5"/>
  <c r="AL44" i="5"/>
  <c r="AM44" i="5"/>
  <c r="AB44" i="15"/>
  <c r="AN44" i="5"/>
  <c r="AO44" i="5"/>
  <c r="AC44" i="15"/>
  <c r="AP44" i="5"/>
  <c r="AQ44" i="5"/>
  <c r="AD44" i="15"/>
  <c r="AR44" i="5"/>
  <c r="AS44" i="5"/>
  <c r="AE44" i="15"/>
  <c r="AT44" i="5"/>
  <c r="AU44" i="5"/>
  <c r="AF44" i="15"/>
  <c r="AF45" i="5"/>
  <c r="AA45" i="15"/>
  <c r="AG45" i="5"/>
  <c r="AH45" i="5"/>
  <c r="AL45" i="5"/>
  <c r="AN45" i="5"/>
  <c r="AO45" i="5"/>
  <c r="AC45" i="15"/>
  <c r="AP45" i="5"/>
  <c r="AQ45" i="5"/>
  <c r="AD45" i="15"/>
  <c r="AR45" i="5"/>
  <c r="AS45" i="5"/>
  <c r="AE45" i="15"/>
  <c r="AT45" i="5"/>
  <c r="AU45" i="5"/>
  <c r="AF45" i="15"/>
  <c r="AF46" i="5"/>
  <c r="AA46" i="15"/>
  <c r="AG46" i="5"/>
  <c r="AH46" i="5"/>
  <c r="AL46" i="5"/>
  <c r="AM46" i="5"/>
  <c r="AB46" i="15"/>
  <c r="AN46" i="5"/>
  <c r="AO46" i="5"/>
  <c r="AC46" i="15"/>
  <c r="AP46" i="5"/>
  <c r="AQ46" i="5"/>
  <c r="AD46" i="15"/>
  <c r="AR46" i="5"/>
  <c r="AT46" i="5"/>
  <c r="AU46" i="5"/>
  <c r="AF46" i="15"/>
  <c r="AF47" i="5"/>
  <c r="AA47" i="15"/>
  <c r="AG47" i="5"/>
  <c r="AH47" i="5"/>
  <c r="AL47" i="5"/>
  <c r="AM47" i="5"/>
  <c r="AB47" i="15"/>
  <c r="AN47" i="5"/>
  <c r="AO47" i="5"/>
  <c r="AC47" i="15"/>
  <c r="AP47" i="5"/>
  <c r="AQ47" i="5"/>
  <c r="AD47" i="15"/>
  <c r="AR47" i="5"/>
  <c r="AS47" i="5"/>
  <c r="AE47" i="15"/>
  <c r="AT47" i="5"/>
  <c r="AU47" i="5"/>
  <c r="AF47" i="15"/>
  <c r="AF48" i="5"/>
  <c r="AA48" i="15"/>
  <c r="AG48" i="5"/>
  <c r="AH48" i="5"/>
  <c r="AL48" i="5"/>
  <c r="AM48" i="5"/>
  <c r="AB48" i="15"/>
  <c r="AN48" i="5"/>
  <c r="AP48" i="5"/>
  <c r="AQ48" i="5"/>
  <c r="AD48" i="15"/>
  <c r="AR48" i="5"/>
  <c r="AS48" i="5"/>
  <c r="AE48" i="15"/>
  <c r="AT48" i="5"/>
  <c r="AU48" i="5"/>
  <c r="AF48" i="15"/>
  <c r="AF49" i="5"/>
  <c r="AU49" i="5"/>
  <c r="AF49" i="15"/>
  <c r="AG49" i="5"/>
  <c r="AH49" i="5"/>
  <c r="AL49" i="5"/>
  <c r="AM49" i="5"/>
  <c r="AB49" i="15"/>
  <c r="AN49" i="5"/>
  <c r="AO49" i="5"/>
  <c r="AC49" i="15"/>
  <c r="AP49" i="5"/>
  <c r="AQ49" i="5"/>
  <c r="AD49" i="15"/>
  <c r="AR49" i="5"/>
  <c r="AS49" i="5"/>
  <c r="AE49" i="15"/>
  <c r="AT49" i="5"/>
  <c r="AF50" i="5"/>
  <c r="AA50" i="15"/>
  <c r="AG50" i="5"/>
  <c r="AH50" i="5"/>
  <c r="AL50" i="5"/>
  <c r="AM50" i="5"/>
  <c r="AB50" i="15"/>
  <c r="AN50" i="5"/>
  <c r="AO50" i="5"/>
  <c r="AC50" i="15"/>
  <c r="AP50" i="5"/>
  <c r="AQ50" i="5"/>
  <c r="AD50" i="15"/>
  <c r="AR50" i="5"/>
  <c r="AS50" i="5"/>
  <c r="AE50" i="15"/>
  <c r="AT50" i="5"/>
  <c r="AU50" i="5"/>
  <c r="AF50" i="15"/>
  <c r="AF51" i="5"/>
  <c r="AA51" i="15"/>
  <c r="AG51" i="5"/>
  <c r="AH51" i="5"/>
  <c r="AL51" i="5"/>
  <c r="AM51" i="5"/>
  <c r="AB51" i="15"/>
  <c r="AN51" i="5"/>
  <c r="AO51" i="5"/>
  <c r="AC51" i="15"/>
  <c r="AP51" i="5"/>
  <c r="AR51" i="5"/>
  <c r="AS51" i="5"/>
  <c r="AE51" i="15"/>
  <c r="AT51" i="5"/>
  <c r="AU51" i="5"/>
  <c r="AF51" i="15"/>
  <c r="AF52" i="5"/>
  <c r="AA52" i="15"/>
  <c r="AG52" i="5"/>
  <c r="AH52" i="5"/>
  <c r="AL52" i="5"/>
  <c r="AM52" i="5"/>
  <c r="AB52" i="15"/>
  <c r="AN52" i="5"/>
  <c r="AO52" i="5"/>
  <c r="AC52" i="15"/>
  <c r="AP52" i="5"/>
  <c r="AQ52" i="5"/>
  <c r="AD52" i="15"/>
  <c r="AR52" i="5"/>
  <c r="AS52" i="5"/>
  <c r="AE52" i="15"/>
  <c r="AT52" i="5"/>
  <c r="AU52" i="5"/>
  <c r="AF52" i="15"/>
  <c r="AN14" i="6"/>
  <c r="AH14" i="15"/>
  <c r="AO14" i="6"/>
  <c r="AP14" i="6"/>
  <c r="AT14" i="6"/>
  <c r="AU14" i="6"/>
  <c r="AI14" i="15"/>
  <c r="AV14" i="6"/>
  <c r="AW14" i="6"/>
  <c r="AJ14" i="15"/>
  <c r="AX14" i="6"/>
  <c r="AY14" i="6"/>
  <c r="AK14" i="15"/>
  <c r="AZ14" i="6"/>
  <c r="BB14" i="6"/>
  <c r="BC14" i="6"/>
  <c r="AM14" i="15"/>
  <c r="AN15" i="6"/>
  <c r="AH15" i="15"/>
  <c r="AO15" i="6"/>
  <c r="AP15" i="6"/>
  <c r="AT15" i="6"/>
  <c r="AU15" i="6"/>
  <c r="AI15" i="15"/>
  <c r="AV15" i="6"/>
  <c r="AW15" i="6"/>
  <c r="AJ15" i="15"/>
  <c r="AX15" i="6"/>
  <c r="AY15" i="6"/>
  <c r="AK15" i="15"/>
  <c r="AZ15" i="6"/>
  <c r="BA15" i="6"/>
  <c r="AL15" i="15"/>
  <c r="BB15" i="6"/>
  <c r="BC15" i="6"/>
  <c r="AM15" i="15"/>
  <c r="AN16" i="6"/>
  <c r="AW16" i="6"/>
  <c r="AJ16" i="15"/>
  <c r="AO16" i="6"/>
  <c r="AP16" i="6"/>
  <c r="AT16" i="6"/>
  <c r="AU16" i="6"/>
  <c r="AI16" i="15"/>
  <c r="AV16" i="6"/>
  <c r="AX16" i="6"/>
  <c r="AY16" i="6"/>
  <c r="AK16" i="15"/>
  <c r="AZ16" i="6"/>
  <c r="BA16" i="6"/>
  <c r="AL16" i="15"/>
  <c r="BB16" i="6"/>
  <c r="BC16" i="6"/>
  <c r="AM16" i="15"/>
  <c r="AN17" i="6"/>
  <c r="AH17" i="15"/>
  <c r="AO17" i="6"/>
  <c r="AP17" i="6"/>
  <c r="AT17" i="6"/>
  <c r="AU17" i="6"/>
  <c r="AI17" i="15"/>
  <c r="AV17" i="6"/>
  <c r="AW17" i="6"/>
  <c r="AJ17" i="15"/>
  <c r="AX17" i="6"/>
  <c r="AY17" i="6"/>
  <c r="AK17" i="15"/>
  <c r="AZ17" i="6"/>
  <c r="BA17" i="6"/>
  <c r="AL17" i="15"/>
  <c r="BB17" i="6"/>
  <c r="AN18" i="6"/>
  <c r="AH18" i="15"/>
  <c r="AO18" i="6"/>
  <c r="AP18" i="6"/>
  <c r="AT18" i="6"/>
  <c r="AU18" i="6"/>
  <c r="AI18" i="15"/>
  <c r="AV18" i="6"/>
  <c r="AW18" i="6"/>
  <c r="AJ18" i="15"/>
  <c r="AX18" i="6"/>
  <c r="AY18" i="6"/>
  <c r="AK18" i="15"/>
  <c r="AZ18" i="6"/>
  <c r="BA18" i="6"/>
  <c r="AL18" i="15"/>
  <c r="BB18" i="6"/>
  <c r="BC18" i="6"/>
  <c r="AM18" i="15"/>
  <c r="AN19" i="6"/>
  <c r="AH19" i="15"/>
  <c r="AO19" i="6"/>
  <c r="AP19" i="6"/>
  <c r="AT19" i="6"/>
  <c r="AU19" i="6"/>
  <c r="AI19" i="15"/>
  <c r="AV19" i="6"/>
  <c r="AW19" i="6"/>
  <c r="AJ19" i="15"/>
  <c r="AX19" i="6"/>
  <c r="AZ19" i="6"/>
  <c r="BA19" i="6"/>
  <c r="AL19" i="15"/>
  <c r="BB19" i="6"/>
  <c r="BC19" i="6"/>
  <c r="AM19" i="15"/>
  <c r="AN20" i="6"/>
  <c r="AH20" i="15"/>
  <c r="AO20" i="6"/>
  <c r="AP20" i="6"/>
  <c r="AT20" i="6"/>
  <c r="AU20" i="6"/>
  <c r="AI20" i="15"/>
  <c r="AV20" i="6"/>
  <c r="AW20" i="6"/>
  <c r="AJ20" i="15"/>
  <c r="AX20" i="6"/>
  <c r="AY20" i="6"/>
  <c r="AK20" i="15"/>
  <c r="AZ20" i="6"/>
  <c r="BA20" i="6"/>
  <c r="AL20" i="15"/>
  <c r="BB20" i="6"/>
  <c r="BC20" i="6"/>
  <c r="AM20" i="15"/>
  <c r="AN21" i="6"/>
  <c r="AU21" i="6"/>
  <c r="AI21" i="15"/>
  <c r="AO21" i="6"/>
  <c r="AP21" i="6"/>
  <c r="AT21" i="6"/>
  <c r="AV21" i="6"/>
  <c r="AW21" i="6"/>
  <c r="AJ21" i="15"/>
  <c r="AX21" i="6"/>
  <c r="AY21" i="6"/>
  <c r="AK21" i="15"/>
  <c r="AZ21" i="6"/>
  <c r="BA21" i="6"/>
  <c r="AL21" i="15"/>
  <c r="BB21" i="6"/>
  <c r="BC21" i="6"/>
  <c r="AM21" i="15"/>
  <c r="AN22" i="6"/>
  <c r="AH22" i="15"/>
  <c r="AO22" i="6"/>
  <c r="AP22" i="6"/>
  <c r="AT22" i="6"/>
  <c r="AU22" i="6"/>
  <c r="AI22" i="15"/>
  <c r="AV22" i="6"/>
  <c r="AW22" i="6"/>
  <c r="AJ22" i="15"/>
  <c r="AX22" i="6"/>
  <c r="AY22" i="6"/>
  <c r="AK22" i="15"/>
  <c r="AZ22" i="6"/>
  <c r="BB22" i="6"/>
  <c r="BC22" i="6"/>
  <c r="AM22" i="15"/>
  <c r="AN23" i="6"/>
  <c r="AH23" i="15"/>
  <c r="AO23" i="6"/>
  <c r="AP23" i="6"/>
  <c r="AT23" i="6"/>
  <c r="AU23" i="6"/>
  <c r="AI23" i="15"/>
  <c r="AV23" i="6"/>
  <c r="AW23" i="6"/>
  <c r="AJ23" i="15"/>
  <c r="AX23" i="6"/>
  <c r="AY23" i="6"/>
  <c r="AK23" i="15"/>
  <c r="AZ23" i="6"/>
  <c r="BA23" i="6"/>
  <c r="AL23" i="15"/>
  <c r="BB23" i="6"/>
  <c r="BC23" i="6"/>
  <c r="AM23" i="15"/>
  <c r="AN24" i="6"/>
  <c r="AW24" i="6"/>
  <c r="AJ24" i="15"/>
  <c r="AO24" i="6"/>
  <c r="AP24" i="6"/>
  <c r="AT24" i="6"/>
  <c r="AU24" i="6"/>
  <c r="AI24" i="15"/>
  <c r="AV24" i="6"/>
  <c r="AX24" i="6"/>
  <c r="AY24" i="6"/>
  <c r="AK24" i="15"/>
  <c r="AZ24" i="6"/>
  <c r="BA24" i="6"/>
  <c r="AL24" i="15"/>
  <c r="BB24" i="6"/>
  <c r="BC24" i="6"/>
  <c r="AM24" i="15"/>
  <c r="AN25" i="6"/>
  <c r="BC25" i="6"/>
  <c r="AM25" i="15"/>
  <c r="AO25" i="6"/>
  <c r="AP25" i="6"/>
  <c r="AT25" i="6"/>
  <c r="AU25" i="6"/>
  <c r="AI25" i="15"/>
  <c r="AV25" i="6"/>
  <c r="AW25" i="6"/>
  <c r="AJ25" i="15"/>
  <c r="AX25" i="6"/>
  <c r="AY25" i="6"/>
  <c r="AK25" i="15"/>
  <c r="AZ25" i="6"/>
  <c r="BA25" i="6"/>
  <c r="AL25" i="15"/>
  <c r="BB25" i="6"/>
  <c r="AN26" i="6"/>
  <c r="AH26" i="15"/>
  <c r="AO26" i="6"/>
  <c r="AP26" i="6"/>
  <c r="AT26" i="6"/>
  <c r="AU26" i="6"/>
  <c r="AI26" i="15"/>
  <c r="AV26" i="6"/>
  <c r="AW26" i="6"/>
  <c r="AJ26" i="15"/>
  <c r="AX26" i="6"/>
  <c r="AY26" i="6"/>
  <c r="AK26" i="15"/>
  <c r="AZ26" i="6"/>
  <c r="BA26" i="6"/>
  <c r="AL26" i="15"/>
  <c r="BB26" i="6"/>
  <c r="BC26" i="6"/>
  <c r="AM26" i="15"/>
  <c r="AN27" i="6"/>
  <c r="AY27" i="6"/>
  <c r="AK27" i="15"/>
  <c r="AO27" i="6"/>
  <c r="AP27" i="6"/>
  <c r="AT27" i="6"/>
  <c r="AU27" i="6"/>
  <c r="AI27" i="15"/>
  <c r="AV27" i="6"/>
  <c r="AW27" i="6"/>
  <c r="AJ27" i="15"/>
  <c r="AX27" i="6"/>
  <c r="AZ27" i="6"/>
  <c r="BA27" i="6"/>
  <c r="AL27" i="15"/>
  <c r="BB27" i="6"/>
  <c r="BC27" i="6"/>
  <c r="AM27" i="15"/>
  <c r="AN28" i="6"/>
  <c r="AH28" i="15"/>
  <c r="AO28" i="6"/>
  <c r="AP28" i="6"/>
  <c r="AT28" i="6"/>
  <c r="AU28" i="6"/>
  <c r="AI28" i="15"/>
  <c r="AV28" i="6"/>
  <c r="AW28" i="6"/>
  <c r="AJ28" i="15"/>
  <c r="AX28" i="6"/>
  <c r="AY28" i="6"/>
  <c r="AK28" i="15"/>
  <c r="AZ28" i="6"/>
  <c r="BA28" i="6"/>
  <c r="AL28" i="15"/>
  <c r="BB28" i="6"/>
  <c r="BC28" i="6"/>
  <c r="AM28" i="15"/>
  <c r="AN29" i="6"/>
  <c r="AH29" i="15"/>
  <c r="AO29" i="6"/>
  <c r="AP29" i="6"/>
  <c r="AT29" i="6"/>
  <c r="AV29" i="6"/>
  <c r="AW29" i="6"/>
  <c r="AJ29" i="15"/>
  <c r="AX29" i="6"/>
  <c r="AY29" i="6"/>
  <c r="AK29" i="15"/>
  <c r="AZ29" i="6"/>
  <c r="BA29" i="6"/>
  <c r="AL29" i="15"/>
  <c r="BB29" i="6"/>
  <c r="BC29" i="6"/>
  <c r="AM29" i="15"/>
  <c r="AN30" i="6"/>
  <c r="AH30" i="15"/>
  <c r="AO30" i="6"/>
  <c r="AP30" i="6"/>
  <c r="AT30" i="6"/>
  <c r="AU30" i="6"/>
  <c r="AI30" i="15"/>
  <c r="AV30" i="6"/>
  <c r="AW30" i="6"/>
  <c r="AJ30" i="15"/>
  <c r="AX30" i="6"/>
  <c r="AY30" i="6"/>
  <c r="AK30" i="15"/>
  <c r="AZ30" i="6"/>
  <c r="BB30" i="6"/>
  <c r="BC30" i="6"/>
  <c r="AM30" i="15"/>
  <c r="AN31" i="6"/>
  <c r="AH31" i="15"/>
  <c r="AO31" i="6"/>
  <c r="AP31" i="6"/>
  <c r="AT31" i="6"/>
  <c r="AU31" i="6"/>
  <c r="AI31" i="15"/>
  <c r="AV31" i="6"/>
  <c r="AW31" i="6"/>
  <c r="AJ31" i="15"/>
  <c r="AX31" i="6"/>
  <c r="AY31" i="6"/>
  <c r="AK31" i="15"/>
  <c r="AZ31" i="6"/>
  <c r="BA31" i="6"/>
  <c r="AL31" i="15"/>
  <c r="BB31" i="6"/>
  <c r="BC31" i="6"/>
  <c r="AM31" i="15"/>
  <c r="AN32" i="6"/>
  <c r="AW32" i="6"/>
  <c r="AJ32" i="15"/>
  <c r="AO32" i="6"/>
  <c r="AP32" i="6"/>
  <c r="AT32" i="6"/>
  <c r="AU32" i="6"/>
  <c r="AI32" i="15"/>
  <c r="AV32" i="6"/>
  <c r="AX32" i="6"/>
  <c r="AY32" i="6"/>
  <c r="AK32" i="15"/>
  <c r="AZ32" i="6"/>
  <c r="BA32" i="6"/>
  <c r="AL32" i="15"/>
  <c r="BB32" i="6"/>
  <c r="BC32" i="6"/>
  <c r="AM32" i="15"/>
  <c r="AN33" i="6"/>
  <c r="BC33" i="6"/>
  <c r="AM33" i="15"/>
  <c r="AO33" i="6"/>
  <c r="AP33" i="6"/>
  <c r="AT33" i="6"/>
  <c r="AU33" i="6"/>
  <c r="AI33" i="15"/>
  <c r="AV33" i="6"/>
  <c r="AW33" i="6"/>
  <c r="AJ33" i="15"/>
  <c r="AX33" i="6"/>
  <c r="AY33" i="6"/>
  <c r="AK33" i="15"/>
  <c r="AZ33" i="6"/>
  <c r="BA33" i="6"/>
  <c r="AL33" i="15"/>
  <c r="BB33" i="6"/>
  <c r="AN34" i="6"/>
  <c r="AH34" i="15"/>
  <c r="AO34" i="6"/>
  <c r="AP34" i="6"/>
  <c r="AT34" i="6"/>
  <c r="AU34" i="6"/>
  <c r="AI34" i="15"/>
  <c r="AV34" i="6"/>
  <c r="AW34" i="6"/>
  <c r="AJ34" i="15"/>
  <c r="AX34" i="6"/>
  <c r="AY34" i="6"/>
  <c r="AK34" i="15"/>
  <c r="AZ34" i="6"/>
  <c r="BA34" i="6"/>
  <c r="AL34" i="15"/>
  <c r="BB34" i="6"/>
  <c r="BC34" i="6"/>
  <c r="AM34" i="15"/>
  <c r="AN35" i="6"/>
  <c r="AH35" i="15"/>
  <c r="AO35" i="6"/>
  <c r="AP35" i="6"/>
  <c r="AT35" i="6"/>
  <c r="AU35" i="6"/>
  <c r="AI35" i="15"/>
  <c r="AV35" i="6"/>
  <c r="AW35" i="6"/>
  <c r="AJ35" i="15"/>
  <c r="AX35" i="6"/>
  <c r="AZ35" i="6"/>
  <c r="BA35" i="6"/>
  <c r="AL35" i="15"/>
  <c r="BB35" i="6"/>
  <c r="BC35" i="6"/>
  <c r="AM35" i="15"/>
  <c r="AN36" i="6"/>
  <c r="AH36" i="15"/>
  <c r="AO36" i="6"/>
  <c r="AP36" i="6"/>
  <c r="AT36" i="6"/>
  <c r="AU36" i="6"/>
  <c r="AI36" i="15"/>
  <c r="AV36" i="6"/>
  <c r="AW36" i="6"/>
  <c r="AJ36" i="15"/>
  <c r="AX36" i="6"/>
  <c r="AY36" i="6"/>
  <c r="AK36" i="15"/>
  <c r="AZ36" i="6"/>
  <c r="BA36" i="6"/>
  <c r="AL36" i="15"/>
  <c r="BB36" i="6"/>
  <c r="BC36" i="6"/>
  <c r="AM36" i="15"/>
  <c r="AN37" i="6"/>
  <c r="AH37" i="15"/>
  <c r="AO37" i="6"/>
  <c r="AP37" i="6"/>
  <c r="AT37" i="6"/>
  <c r="AV37" i="6"/>
  <c r="AW37" i="6"/>
  <c r="AJ37" i="15"/>
  <c r="AX37" i="6"/>
  <c r="AY37" i="6"/>
  <c r="AK37" i="15"/>
  <c r="AZ37" i="6"/>
  <c r="BA37" i="6"/>
  <c r="AL37" i="15"/>
  <c r="BB37" i="6"/>
  <c r="BC37" i="6"/>
  <c r="AM37" i="15"/>
  <c r="AN38" i="6"/>
  <c r="BA38" i="6"/>
  <c r="AL38" i="15"/>
  <c r="AO38" i="6"/>
  <c r="AP38" i="6"/>
  <c r="AT38" i="6"/>
  <c r="AU38" i="6"/>
  <c r="AI38" i="15"/>
  <c r="AV38" i="6"/>
  <c r="AW38" i="6"/>
  <c r="AJ38" i="15"/>
  <c r="AX38" i="6"/>
  <c r="AY38" i="6"/>
  <c r="AK38" i="15"/>
  <c r="AZ38" i="6"/>
  <c r="BB38" i="6"/>
  <c r="BC38" i="6"/>
  <c r="AM38" i="15"/>
  <c r="AN39" i="6"/>
  <c r="AH39" i="15"/>
  <c r="AO39" i="6"/>
  <c r="AP39" i="6"/>
  <c r="AT39" i="6"/>
  <c r="AU39" i="6"/>
  <c r="AI39" i="15"/>
  <c r="AV39" i="6"/>
  <c r="AW39" i="6"/>
  <c r="AJ39" i="15"/>
  <c r="AX39" i="6"/>
  <c r="AY39" i="6"/>
  <c r="AK39" i="15"/>
  <c r="AZ39" i="6"/>
  <c r="BA39" i="6"/>
  <c r="AL39" i="15"/>
  <c r="BB39" i="6"/>
  <c r="BC39" i="6"/>
  <c r="AM39" i="15"/>
  <c r="AN40" i="6"/>
  <c r="AH40" i="15"/>
  <c r="AO40" i="6"/>
  <c r="AP40" i="6"/>
  <c r="AT40" i="6"/>
  <c r="AU40" i="6"/>
  <c r="AI40" i="15"/>
  <c r="AV40" i="6"/>
  <c r="AX40" i="6"/>
  <c r="AY40" i="6"/>
  <c r="AK40" i="15"/>
  <c r="AZ40" i="6"/>
  <c r="BA40" i="6"/>
  <c r="AL40" i="15"/>
  <c r="BB40" i="6"/>
  <c r="BC40" i="6"/>
  <c r="AM40" i="15"/>
  <c r="AN41" i="6"/>
  <c r="AH41" i="15"/>
  <c r="AO41" i="6"/>
  <c r="AP41" i="6"/>
  <c r="AT41" i="6"/>
  <c r="AU41" i="6"/>
  <c r="AI41" i="15"/>
  <c r="AV41" i="6"/>
  <c r="AW41" i="6"/>
  <c r="AJ41" i="15"/>
  <c r="AX41" i="6"/>
  <c r="AY41" i="6"/>
  <c r="AK41" i="15"/>
  <c r="AZ41" i="6"/>
  <c r="BA41" i="6"/>
  <c r="AL41" i="15"/>
  <c r="BB41" i="6"/>
  <c r="AN42" i="6"/>
  <c r="AH42" i="15"/>
  <c r="AO42" i="6"/>
  <c r="AP42" i="6"/>
  <c r="AT42" i="6"/>
  <c r="AU42" i="6"/>
  <c r="AI42" i="15"/>
  <c r="AV42" i="6"/>
  <c r="AW42" i="6"/>
  <c r="AJ42" i="15"/>
  <c r="AX42" i="6"/>
  <c r="AY42" i="6"/>
  <c r="AK42" i="15"/>
  <c r="AZ42" i="6"/>
  <c r="BA42" i="6"/>
  <c r="AL42" i="15"/>
  <c r="BB42" i="6"/>
  <c r="BC42" i="6"/>
  <c r="AM42" i="15"/>
  <c r="AN43" i="6"/>
  <c r="AY43" i="6"/>
  <c r="AK43" i="15"/>
  <c r="AO43" i="6"/>
  <c r="AP43" i="6"/>
  <c r="AT43" i="6"/>
  <c r="AU43" i="6"/>
  <c r="AI43" i="15"/>
  <c r="AV43" i="6"/>
  <c r="AW43" i="6"/>
  <c r="AJ43" i="15"/>
  <c r="AX43" i="6"/>
  <c r="AZ43" i="6"/>
  <c r="BA43" i="6"/>
  <c r="AL43" i="15"/>
  <c r="BB43" i="6"/>
  <c r="BC43" i="6"/>
  <c r="AM43" i="15"/>
  <c r="AN44" i="6"/>
  <c r="AH44" i="15"/>
  <c r="AO44" i="6"/>
  <c r="AP44" i="6"/>
  <c r="AT44" i="6"/>
  <c r="AU44" i="6"/>
  <c r="AI44" i="15"/>
  <c r="AV44" i="6"/>
  <c r="AW44" i="6"/>
  <c r="AJ44" i="15"/>
  <c r="AX44" i="6"/>
  <c r="AY44" i="6"/>
  <c r="AK44" i="15"/>
  <c r="AZ44" i="6"/>
  <c r="BA44" i="6"/>
  <c r="AL44" i="15"/>
  <c r="BB44" i="6"/>
  <c r="BC44" i="6"/>
  <c r="AM44" i="15"/>
  <c r="AN45" i="6"/>
  <c r="AH45" i="15"/>
  <c r="AO45" i="6"/>
  <c r="AP45" i="6"/>
  <c r="AT45" i="6"/>
  <c r="AV45" i="6"/>
  <c r="AW45" i="6"/>
  <c r="AJ45" i="15"/>
  <c r="AX45" i="6"/>
  <c r="AY45" i="6"/>
  <c r="AK45" i="15"/>
  <c r="AZ45" i="6"/>
  <c r="BA45" i="6"/>
  <c r="AL45" i="15"/>
  <c r="BB45" i="6"/>
  <c r="BC45" i="6"/>
  <c r="AM45" i="15"/>
  <c r="AN46" i="6"/>
  <c r="BA46" i="6"/>
  <c r="AL46" i="15"/>
  <c r="AO46" i="6"/>
  <c r="AP46" i="6"/>
  <c r="AT46" i="6"/>
  <c r="AU46" i="6"/>
  <c r="AI46" i="15"/>
  <c r="AV46" i="6"/>
  <c r="AW46" i="6"/>
  <c r="AJ46" i="15"/>
  <c r="AX46" i="6"/>
  <c r="AY46" i="6"/>
  <c r="AK46" i="15"/>
  <c r="AZ46" i="6"/>
  <c r="BB46" i="6"/>
  <c r="BC46" i="6"/>
  <c r="AM46" i="15"/>
  <c r="AN47" i="6"/>
  <c r="AH47" i="15"/>
  <c r="AO47" i="6"/>
  <c r="AP47" i="6"/>
  <c r="AT47" i="6"/>
  <c r="AU47" i="6"/>
  <c r="AI47" i="15"/>
  <c r="AV47" i="6"/>
  <c r="AW47" i="6"/>
  <c r="AJ47" i="15"/>
  <c r="AX47" i="6"/>
  <c r="AY47" i="6"/>
  <c r="AK47" i="15"/>
  <c r="AZ47" i="6"/>
  <c r="BA47" i="6"/>
  <c r="AL47" i="15"/>
  <c r="BB47" i="6"/>
  <c r="BC47" i="6"/>
  <c r="AM47" i="15"/>
  <c r="AN48" i="6"/>
  <c r="AW48" i="6"/>
  <c r="AJ48" i="15"/>
  <c r="AO48" i="6"/>
  <c r="AP48" i="6"/>
  <c r="AT48" i="6"/>
  <c r="AU48" i="6"/>
  <c r="AI48" i="15"/>
  <c r="AV48" i="6"/>
  <c r="AX48" i="6"/>
  <c r="AY48" i="6"/>
  <c r="AK48" i="15"/>
  <c r="AZ48" i="6"/>
  <c r="BA48" i="6"/>
  <c r="AL48" i="15"/>
  <c r="BB48" i="6"/>
  <c r="BC48" i="6"/>
  <c r="AM48" i="15"/>
  <c r="AN49" i="6"/>
  <c r="BC49" i="6"/>
  <c r="AM49" i="15"/>
  <c r="AO49" i="6"/>
  <c r="AP49" i="6"/>
  <c r="AT49" i="6"/>
  <c r="AU49" i="6"/>
  <c r="AI49" i="15"/>
  <c r="AV49" i="6"/>
  <c r="AW49" i="6"/>
  <c r="AJ49" i="15"/>
  <c r="AX49" i="6"/>
  <c r="AY49" i="6"/>
  <c r="AK49" i="15"/>
  <c r="AZ49" i="6"/>
  <c r="BA49" i="6"/>
  <c r="AL49" i="15"/>
  <c r="BB49" i="6"/>
  <c r="AN50" i="6"/>
  <c r="AH50" i="15"/>
  <c r="AO50" i="6"/>
  <c r="AP50" i="6"/>
  <c r="AT50" i="6"/>
  <c r="AU50" i="6"/>
  <c r="AI50" i="15"/>
  <c r="AV50" i="6"/>
  <c r="AW50" i="6"/>
  <c r="AJ50" i="15"/>
  <c r="AX50" i="6"/>
  <c r="AY50" i="6"/>
  <c r="AK50" i="15"/>
  <c r="AZ50" i="6"/>
  <c r="BA50" i="6"/>
  <c r="AL50" i="15"/>
  <c r="BB50" i="6"/>
  <c r="BC50" i="6"/>
  <c r="AM50" i="15"/>
  <c r="AN51" i="6"/>
  <c r="AH51" i="15"/>
  <c r="AO51" i="6"/>
  <c r="AP51" i="6"/>
  <c r="AT51" i="6"/>
  <c r="AU51" i="6"/>
  <c r="AI51" i="15"/>
  <c r="AV51" i="6"/>
  <c r="AW51" i="6"/>
  <c r="AJ51" i="15"/>
  <c r="AX51" i="6"/>
  <c r="AZ51" i="6"/>
  <c r="BA51" i="6"/>
  <c r="AL51" i="15"/>
  <c r="BB51" i="6"/>
  <c r="BC51" i="6"/>
  <c r="AM51" i="15"/>
  <c r="AN52" i="6"/>
  <c r="AH52" i="15"/>
  <c r="AO52" i="6"/>
  <c r="AP52" i="6"/>
  <c r="AT52" i="6"/>
  <c r="AU52" i="6"/>
  <c r="AI52" i="15"/>
  <c r="AV52" i="6"/>
  <c r="AW52" i="6"/>
  <c r="AJ52" i="15"/>
  <c r="AX52" i="6"/>
  <c r="AY52" i="6"/>
  <c r="AK52" i="15"/>
  <c r="AZ52" i="6"/>
  <c r="BA52" i="6"/>
  <c r="AL52" i="15"/>
  <c r="BB52" i="6"/>
  <c r="BC52" i="6"/>
  <c r="AM52" i="15"/>
  <c r="X14" i="7"/>
  <c r="AO14" i="15"/>
  <c r="Y14" i="7"/>
  <c r="Z14" i="7"/>
  <c r="AD14" i="7"/>
  <c r="AE14" i="7"/>
  <c r="AP14" i="15" s="1"/>
  <c r="AF14" i="7"/>
  <c r="AG14" i="7" s="1"/>
  <c r="AQ14" i="15"/>
  <c r="AH14" i="7"/>
  <c r="AI14" i="7" s="1"/>
  <c r="AR14" i="15" s="1"/>
  <c r="AJ14" i="7"/>
  <c r="AK14" i="7" s="1"/>
  <c r="AS14" i="15" s="1"/>
  <c r="AL14" i="7"/>
  <c r="AM14" i="7"/>
  <c r="AT14" i="15" s="1"/>
  <c r="X15" i="7"/>
  <c r="AO15" i="15" s="1"/>
  <c r="Y15" i="7"/>
  <c r="Z15" i="7"/>
  <c r="AD15" i="7"/>
  <c r="AF15" i="7"/>
  <c r="AG15" i="7"/>
  <c r="AQ15" i="15" s="1"/>
  <c r="AH15" i="7"/>
  <c r="AI15" i="7" s="1"/>
  <c r="AR15" i="15"/>
  <c r="AJ15" i="7"/>
  <c r="AK15" i="7" s="1"/>
  <c r="AS15" i="15" s="1"/>
  <c r="AL15" i="7"/>
  <c r="AM15" i="7" s="1"/>
  <c r="AT15" i="15" s="1"/>
  <c r="X16" i="7"/>
  <c r="AO16" i="15"/>
  <c r="Y16" i="7"/>
  <c r="Z16" i="7"/>
  <c r="AD16" i="7"/>
  <c r="AE16" i="7"/>
  <c r="AP16" i="15" s="1"/>
  <c r="AF16" i="7"/>
  <c r="AG16" i="7" s="1"/>
  <c r="AQ16" i="15"/>
  <c r="AH16" i="7"/>
  <c r="AI16" i="7" s="1"/>
  <c r="AR16" i="15" s="1"/>
  <c r="AJ16" i="7"/>
  <c r="AL16" i="7"/>
  <c r="AM16" i="7" s="1"/>
  <c r="AT16" i="15" s="1"/>
  <c r="X17" i="7"/>
  <c r="AO17" i="15" s="1"/>
  <c r="Y17" i="7"/>
  <c r="Z17" i="7"/>
  <c r="AD17" i="7"/>
  <c r="AF17" i="7"/>
  <c r="AH17" i="7"/>
  <c r="AI17" i="7" s="1"/>
  <c r="AR17" i="15" s="1"/>
  <c r="AJ17" i="7"/>
  <c r="AK17" i="7" s="1"/>
  <c r="AS17" i="15" s="1"/>
  <c r="AL17" i="7"/>
  <c r="X18" i="7"/>
  <c r="AG18" i="7"/>
  <c r="AQ18" i="15" s="1"/>
  <c r="Y18" i="7"/>
  <c r="Z18" i="7"/>
  <c r="AD18" i="7"/>
  <c r="AE18" i="7" s="1"/>
  <c r="AP18" i="15" s="1"/>
  <c r="AF18" i="7"/>
  <c r="AH18" i="7"/>
  <c r="AI18" i="7" s="1"/>
  <c r="AR18" i="15" s="1"/>
  <c r="AJ18" i="7"/>
  <c r="AK18" i="7"/>
  <c r="AS18" i="15" s="1"/>
  <c r="AL18" i="7"/>
  <c r="AM18" i="7" s="1"/>
  <c r="AT18" i="15"/>
  <c r="X19" i="7"/>
  <c r="Y19" i="7"/>
  <c r="Z19" i="7"/>
  <c r="AD19" i="7"/>
  <c r="AE19" i="7" s="1"/>
  <c r="AP19" i="15" s="1"/>
  <c r="AF19" i="7"/>
  <c r="AG19" i="7" s="1"/>
  <c r="AQ19" i="15" s="1"/>
  <c r="AH19" i="7"/>
  <c r="AI19" i="7" s="1"/>
  <c r="AR19" i="15" s="1"/>
  <c r="AJ19" i="7"/>
  <c r="AK19" i="7"/>
  <c r="AS19" i="15" s="1"/>
  <c r="AL19" i="7"/>
  <c r="AM19" i="7" s="1"/>
  <c r="AT19" i="15" s="1"/>
  <c r="X20" i="7"/>
  <c r="AO20" i="15"/>
  <c r="Y20" i="7"/>
  <c r="Z20" i="7"/>
  <c r="AD20" i="7"/>
  <c r="AE20" i="7"/>
  <c r="AP20" i="15" s="1"/>
  <c r="AF20" i="7"/>
  <c r="AG20" i="7" s="1"/>
  <c r="AQ20" i="15"/>
  <c r="AH20" i="7"/>
  <c r="AI20" i="7" s="1"/>
  <c r="AR20" i="15" s="1"/>
  <c r="AJ20" i="7"/>
  <c r="AK20" i="7" s="1"/>
  <c r="AS20" i="15" s="1"/>
  <c r="AL20" i="7"/>
  <c r="AM20" i="7"/>
  <c r="AT20" i="15" s="1"/>
  <c r="X21" i="7"/>
  <c r="AO21" i="15" s="1"/>
  <c r="Y21" i="7"/>
  <c r="Z21" i="7"/>
  <c r="AD21" i="7"/>
  <c r="AE21" i="7" s="1"/>
  <c r="AP21" i="15" s="1"/>
  <c r="AF21" i="7"/>
  <c r="AG21" i="7" s="1"/>
  <c r="AQ21" i="15" s="1"/>
  <c r="AH21" i="7"/>
  <c r="AJ21" i="7"/>
  <c r="AK21" i="7" s="1"/>
  <c r="AS21" i="15" s="1"/>
  <c r="AL21" i="7"/>
  <c r="AM21" i="7" s="1"/>
  <c r="AT21" i="15" s="1"/>
  <c r="X22" i="7"/>
  <c r="AO22" i="15"/>
  <c r="Y22" i="7"/>
  <c r="Z22" i="7"/>
  <c r="AD22" i="7"/>
  <c r="AE22" i="7"/>
  <c r="AP22" i="15" s="1"/>
  <c r="AF22" i="7"/>
  <c r="AG22" i="7" s="1"/>
  <c r="AQ22" i="15" s="1"/>
  <c r="AH22" i="7"/>
  <c r="AI22" i="7" s="1"/>
  <c r="AR22" i="15" s="1"/>
  <c r="AJ22" i="7"/>
  <c r="AK22" i="7" s="1"/>
  <c r="AS22" i="15" s="1"/>
  <c r="AL22" i="7"/>
  <c r="AM22" i="7"/>
  <c r="AT22" i="15" s="1"/>
  <c r="X23" i="7"/>
  <c r="AO23" i="15" s="1"/>
  <c r="Y23" i="7"/>
  <c r="Z23" i="7"/>
  <c r="AD23" i="7"/>
  <c r="AF23" i="7"/>
  <c r="AG23" i="7"/>
  <c r="AQ23" i="15" s="1"/>
  <c r="AH23" i="7"/>
  <c r="AI23" i="7" s="1"/>
  <c r="AR23" i="15" s="1"/>
  <c r="AJ23" i="7"/>
  <c r="AK23" i="7" s="1"/>
  <c r="AS23" i="15" s="1"/>
  <c r="AL23" i="7"/>
  <c r="AM23" i="7" s="1"/>
  <c r="AT23" i="15" s="1"/>
  <c r="X24" i="7"/>
  <c r="AK24" i="7"/>
  <c r="AS24" i="15" s="1"/>
  <c r="Y24" i="7"/>
  <c r="Z24" i="7"/>
  <c r="AD24" i="7"/>
  <c r="AE24" i="7" s="1"/>
  <c r="AP24" i="15" s="1"/>
  <c r="AF24" i="7"/>
  <c r="AG24" i="7"/>
  <c r="AQ24" i="15" s="1"/>
  <c r="AH24" i="7"/>
  <c r="AI24" i="7" s="1"/>
  <c r="AR24" i="15"/>
  <c r="AJ24" i="7"/>
  <c r="AL24" i="7"/>
  <c r="AM24" i="7" s="1"/>
  <c r="AT24" i="15" s="1"/>
  <c r="X25" i="7"/>
  <c r="AO25" i="15" s="1"/>
  <c r="Y25" i="7"/>
  <c r="Z25" i="7"/>
  <c r="AD25" i="7"/>
  <c r="AE25" i="7" s="1"/>
  <c r="AP25" i="15" s="1"/>
  <c r="AF25" i="7"/>
  <c r="AG25" i="7" s="1"/>
  <c r="AQ25" i="15" s="1"/>
  <c r="AH25" i="7"/>
  <c r="AI25" i="7"/>
  <c r="AR25" i="15" s="1"/>
  <c r="AJ25" i="7"/>
  <c r="AK25" i="7" s="1"/>
  <c r="AS25" i="15"/>
  <c r="AL25" i="7"/>
  <c r="AM25" i="7" s="1"/>
  <c r="AT25" i="15" s="1"/>
  <c r="X26" i="7"/>
  <c r="Y26" i="7"/>
  <c r="Z26" i="7"/>
  <c r="E8" i="7" s="1"/>
  <c r="AD26" i="7"/>
  <c r="AF26" i="7"/>
  <c r="AG26" i="7" s="1"/>
  <c r="AQ26" i="15" s="1"/>
  <c r="AH26" i="7"/>
  <c r="AJ26" i="7"/>
  <c r="AK26" i="7" s="1"/>
  <c r="AS26" i="15" s="1"/>
  <c r="AL26" i="7"/>
  <c r="AM26" i="7"/>
  <c r="AT26" i="15" s="1"/>
  <c r="X27" i="7"/>
  <c r="AO27" i="15" s="1"/>
  <c r="Y27" i="7"/>
  <c r="Z27" i="7"/>
  <c r="AD27" i="7"/>
  <c r="AE27" i="7" s="1"/>
  <c r="AP27" i="15" s="1"/>
  <c r="AF27" i="7"/>
  <c r="AG27" i="7" s="1"/>
  <c r="AQ27" i="15" s="1"/>
  <c r="AH27" i="7"/>
  <c r="AI27" i="7" s="1"/>
  <c r="AR27" i="15" s="1"/>
  <c r="AJ27" i="7"/>
  <c r="AK27" i="7"/>
  <c r="AS27" i="15" s="1"/>
  <c r="AL27" i="7"/>
  <c r="X28" i="7"/>
  <c r="AO28" i="15"/>
  <c r="Y28" i="7"/>
  <c r="Z28" i="7"/>
  <c r="AD28" i="7"/>
  <c r="AE28" i="7"/>
  <c r="AP28" i="15" s="1"/>
  <c r="AF28" i="7"/>
  <c r="AG28" i="7" s="1"/>
  <c r="AQ28" i="15"/>
  <c r="AH28" i="7"/>
  <c r="AI28" i="7" s="1"/>
  <c r="AR28" i="15" s="1"/>
  <c r="AJ28" i="7"/>
  <c r="AK28" i="7" s="1"/>
  <c r="AS28" i="15" s="1"/>
  <c r="AL28" i="7"/>
  <c r="AM28" i="7"/>
  <c r="AT28" i="15" s="1"/>
  <c r="X29" i="7"/>
  <c r="AR29" i="15"/>
  <c r="Y29" i="7"/>
  <c r="Z29" i="7"/>
  <c r="AD29" i="7"/>
  <c r="AE29" i="7"/>
  <c r="AP29" i="15" s="1"/>
  <c r="AF29" i="7"/>
  <c r="AG29" i="7" s="1"/>
  <c r="AQ29" i="15"/>
  <c r="AH29" i="7"/>
  <c r="AI29" i="7" s="1"/>
  <c r="AJ29" i="7"/>
  <c r="AK29" i="7" s="1"/>
  <c r="AS29" i="15" s="1"/>
  <c r="AL29" i="7"/>
  <c r="AM29" i="7" s="1"/>
  <c r="AT29" i="15" s="1"/>
  <c r="X30" i="7"/>
  <c r="AO30" i="15" s="1"/>
  <c r="Y30" i="7"/>
  <c r="Z30" i="7"/>
  <c r="AD30" i="7"/>
  <c r="AE30" i="7" s="1"/>
  <c r="AP30" i="15" s="1"/>
  <c r="AF30" i="7"/>
  <c r="AG30" i="7"/>
  <c r="AQ30" i="15" s="1"/>
  <c r="AH30" i="7"/>
  <c r="AJ30" i="7"/>
  <c r="AK30" i="7" s="1"/>
  <c r="AS30" i="15" s="1"/>
  <c r="AL30" i="7"/>
  <c r="AM30" i="7" s="1"/>
  <c r="AT30" i="15" s="1"/>
  <c r="X31" i="7"/>
  <c r="AO31" i="15"/>
  <c r="Y31" i="7"/>
  <c r="Z31" i="7"/>
  <c r="AD31" i="7"/>
  <c r="AF31" i="7"/>
  <c r="AG31" i="7" s="1"/>
  <c r="AQ31" i="15" s="1"/>
  <c r="AH31" i="7"/>
  <c r="AI31" i="7"/>
  <c r="AR31" i="15" s="1"/>
  <c r="AJ31" i="7"/>
  <c r="AK31" i="7" s="1"/>
  <c r="AS31" i="15"/>
  <c r="AL31" i="7"/>
  <c r="AM31" i="7" s="1"/>
  <c r="AT31" i="15" s="1"/>
  <c r="X32" i="7"/>
  <c r="AK32" i="7" s="1"/>
  <c r="AS32" i="15" s="1"/>
  <c r="Y32" i="7"/>
  <c r="Z32" i="7"/>
  <c r="AD32" i="7"/>
  <c r="AF32" i="7"/>
  <c r="AG32" i="7" s="1"/>
  <c r="AQ32" i="15" s="1"/>
  <c r="AH32" i="7"/>
  <c r="AI32" i="7"/>
  <c r="AR32" i="15" s="1"/>
  <c r="AJ32" i="7"/>
  <c r="AL32" i="7"/>
  <c r="X33" i="7"/>
  <c r="AO33" i="15" s="1"/>
  <c r="Y33" i="7"/>
  <c r="Z33" i="7"/>
  <c r="AD33" i="7"/>
  <c r="AE33" i="7" s="1"/>
  <c r="AP33" i="15"/>
  <c r="AF33" i="7"/>
  <c r="AG33" i="7" s="1"/>
  <c r="AQ33" i="15" s="1"/>
  <c r="AH33" i="7"/>
  <c r="AI33" i="7" s="1"/>
  <c r="AR33" i="15" s="1"/>
  <c r="AJ33" i="7"/>
  <c r="AK33" i="7"/>
  <c r="AS33" i="15" s="1"/>
  <c r="AL33" i="7"/>
  <c r="AM33" i="7" s="1"/>
  <c r="AT33" i="15"/>
  <c r="X34" i="7"/>
  <c r="Y34" i="7"/>
  <c r="Z34" i="7"/>
  <c r="AD34" i="7"/>
  <c r="AE34" i="7" s="1"/>
  <c r="AP34" i="15" s="1"/>
  <c r="AF34" i="7"/>
  <c r="AG34" i="7" s="1"/>
  <c r="AQ34" i="15" s="1"/>
  <c r="AH34" i="7"/>
  <c r="AI34" i="7" s="1"/>
  <c r="AR34" i="15"/>
  <c r="AJ34" i="7"/>
  <c r="AK34" i="7" s="1"/>
  <c r="AS34" i="15" s="1"/>
  <c r="AL34" i="7"/>
  <c r="AM34" i="7" s="1"/>
  <c r="AT34" i="15" s="1"/>
  <c r="X35" i="7"/>
  <c r="AO35" i="15"/>
  <c r="Y35" i="7"/>
  <c r="Z35" i="7"/>
  <c r="AD35" i="7"/>
  <c r="AE35" i="7"/>
  <c r="AP35" i="15" s="1"/>
  <c r="AF35" i="7"/>
  <c r="AG35" i="7" s="1"/>
  <c r="AQ35" i="15"/>
  <c r="AH35" i="7"/>
  <c r="AI35" i="7" s="1"/>
  <c r="AR35" i="15" s="1"/>
  <c r="AJ35" i="7"/>
  <c r="AK35" i="7" s="1"/>
  <c r="AS35" i="15" s="1"/>
  <c r="AL35" i="7"/>
  <c r="X36" i="7"/>
  <c r="AO36" i="15" s="1"/>
  <c r="Y36" i="7"/>
  <c r="Z36" i="7"/>
  <c r="AD36" i="7"/>
  <c r="AF36" i="7"/>
  <c r="AH36" i="7"/>
  <c r="AJ36" i="7"/>
  <c r="AL36" i="7"/>
  <c r="X37" i="7"/>
  <c r="AI37" i="7"/>
  <c r="AR37" i="15" s="1"/>
  <c r="Y37" i="7"/>
  <c r="Z37" i="7"/>
  <c r="AD37" i="7"/>
  <c r="AE37" i="7" s="1"/>
  <c r="AP37" i="15" s="1"/>
  <c r="AF37" i="7"/>
  <c r="AG37" i="7"/>
  <c r="AQ37" i="15" s="1"/>
  <c r="AH37" i="7"/>
  <c r="AJ37" i="7"/>
  <c r="AK37" i="7"/>
  <c r="AS37" i="15" s="1"/>
  <c r="AL37" i="7"/>
  <c r="AM37" i="7" s="1"/>
  <c r="AT37" i="15" s="1"/>
  <c r="X38" i="7"/>
  <c r="AO38" i="15" s="1"/>
  <c r="Y38" i="7"/>
  <c r="Z38" i="7"/>
  <c r="AD38" i="7"/>
  <c r="AE38" i="7" s="1"/>
  <c r="AP38" i="15" s="1"/>
  <c r="AF38" i="7"/>
  <c r="AG38" i="7" s="1"/>
  <c r="AQ38" i="15" s="1"/>
  <c r="AH38" i="7"/>
  <c r="AI38" i="7"/>
  <c r="AR38" i="15" s="1"/>
  <c r="AJ38" i="7"/>
  <c r="AK38" i="7" s="1"/>
  <c r="AS38" i="15"/>
  <c r="AL38" i="7"/>
  <c r="AM38" i="7" s="1"/>
  <c r="AT38" i="15" s="1"/>
  <c r="X39" i="7"/>
  <c r="AM39" i="7" s="1"/>
  <c r="AT39" i="15" s="1"/>
  <c r="Y39" i="7"/>
  <c r="Z39" i="7"/>
  <c r="AD39" i="7"/>
  <c r="AF39" i="7"/>
  <c r="AG39" i="7" s="1"/>
  <c r="AQ39" i="15" s="1"/>
  <c r="AH39" i="7"/>
  <c r="AJ39" i="7"/>
  <c r="AL39" i="7"/>
  <c r="X40" i="7"/>
  <c r="Y40" i="7"/>
  <c r="Z40" i="7"/>
  <c r="AD40" i="7"/>
  <c r="AE40" i="7"/>
  <c r="AP40" i="15" s="1"/>
  <c r="AF40" i="7"/>
  <c r="AG40" i="7" s="1"/>
  <c r="AQ40" i="15" s="1"/>
  <c r="AH40" i="7"/>
  <c r="AI40" i="7" s="1"/>
  <c r="AR40" i="15" s="1"/>
  <c r="AJ40" i="7"/>
  <c r="AK40" i="7" s="1"/>
  <c r="AS40" i="15" s="1"/>
  <c r="AL40" i="7"/>
  <c r="AM40" i="7" s="1"/>
  <c r="AT40" i="15" s="1"/>
  <c r="X41" i="7"/>
  <c r="AO41" i="15"/>
  <c r="Y41" i="7"/>
  <c r="Z41" i="7"/>
  <c r="AD41" i="7"/>
  <c r="AE41" i="7"/>
  <c r="AP41" i="15" s="1"/>
  <c r="AF41" i="7"/>
  <c r="AG41" i="7"/>
  <c r="AQ41" i="15" s="1"/>
  <c r="AH41" i="7"/>
  <c r="AI41" i="7" s="1"/>
  <c r="AR41" i="15" s="1"/>
  <c r="AJ41" i="7"/>
  <c r="AK41" i="7" s="1"/>
  <c r="AS41" i="15" s="1"/>
  <c r="AL41" i="7"/>
  <c r="AM41" i="7"/>
  <c r="AT41" i="15" s="1"/>
  <c r="X42" i="7"/>
  <c r="AG42" i="7"/>
  <c r="AQ42" i="15" s="1"/>
  <c r="Y42" i="7"/>
  <c r="Z42" i="7"/>
  <c r="AD42" i="7"/>
  <c r="AE42" i="7" s="1"/>
  <c r="AP42" i="15" s="1"/>
  <c r="AF42" i="7"/>
  <c r="AH42" i="7"/>
  <c r="AI42" i="7"/>
  <c r="AR42" i="15" s="1"/>
  <c r="AJ42" i="7"/>
  <c r="AK42" i="7"/>
  <c r="AS42" i="15" s="1"/>
  <c r="AL42" i="7"/>
  <c r="AM42" i="7" s="1"/>
  <c r="AT42" i="15" s="1"/>
  <c r="X43" i="7"/>
  <c r="Y43" i="7"/>
  <c r="Z43" i="7"/>
  <c r="AD43" i="7"/>
  <c r="AF43" i="7"/>
  <c r="AG43" i="7" s="1"/>
  <c r="AQ43" i="15" s="1"/>
  <c r="AH43" i="7"/>
  <c r="AJ43" i="7"/>
  <c r="AL43" i="7"/>
  <c r="X44" i="7"/>
  <c r="AO44" i="15" s="1"/>
  <c r="Y44" i="7"/>
  <c r="Z44" i="7"/>
  <c r="AD44" i="7"/>
  <c r="AE44" i="7" s="1"/>
  <c r="AP44" i="15"/>
  <c r="AF44" i="7"/>
  <c r="AG44" i="7" s="1"/>
  <c r="AQ44" i="15" s="1"/>
  <c r="AH44" i="7"/>
  <c r="AI44" i="7" s="1"/>
  <c r="AR44" i="15" s="1"/>
  <c r="AJ44" i="7"/>
  <c r="AK44" i="7"/>
  <c r="AS44" i="15"/>
  <c r="AL44" i="7"/>
  <c r="AM44" i="7" s="1"/>
  <c r="AT44" i="15"/>
  <c r="X45" i="7"/>
  <c r="Y45" i="7"/>
  <c r="Z45" i="7"/>
  <c r="AD45" i="7"/>
  <c r="AE45" i="7" s="1"/>
  <c r="AP45" i="15" s="1"/>
  <c r="AF45" i="7"/>
  <c r="AG45" i="7" s="1"/>
  <c r="AQ45" i="15" s="1"/>
  <c r="AH45" i="7"/>
  <c r="AI45" i="7" s="1"/>
  <c r="AR45" i="15" s="1"/>
  <c r="AJ45" i="7"/>
  <c r="AK45" i="7" s="1"/>
  <c r="AS45" i="15" s="1"/>
  <c r="AL45" i="7"/>
  <c r="AM45" i="7"/>
  <c r="AT45" i="15" s="1"/>
  <c r="X46" i="7"/>
  <c r="AO46" i="15"/>
  <c r="Y46" i="7"/>
  <c r="Z46" i="7"/>
  <c r="AD46" i="7"/>
  <c r="AE46" i="7"/>
  <c r="AP46" i="15" s="1"/>
  <c r="AF46" i="7"/>
  <c r="AG46" i="7" s="1"/>
  <c r="AQ46" i="15" s="1"/>
  <c r="AH46" i="7"/>
  <c r="AI46" i="7" s="1"/>
  <c r="AR46" i="15" s="1"/>
  <c r="AJ46" i="7"/>
  <c r="AK46" i="7" s="1"/>
  <c r="AS46" i="15" s="1"/>
  <c r="AL46" i="7"/>
  <c r="AM46" i="7"/>
  <c r="AT46" i="15" s="1"/>
  <c r="X47" i="7"/>
  <c r="AO47" i="15" s="1"/>
  <c r="Y47" i="7"/>
  <c r="Z47" i="7"/>
  <c r="AD47" i="7"/>
  <c r="AF47" i="7"/>
  <c r="AG47" i="7"/>
  <c r="AQ47" i="15" s="1"/>
  <c r="AH47" i="7"/>
  <c r="AI47" i="7" s="1"/>
  <c r="AR47" i="15" s="1"/>
  <c r="AJ47" i="7"/>
  <c r="AK47" i="7"/>
  <c r="AS47" i="15" s="1"/>
  <c r="AL47" i="7"/>
  <c r="AM47" i="7" s="1"/>
  <c r="AT47" i="15" s="1"/>
  <c r="X48" i="7"/>
  <c r="AK48" i="7"/>
  <c r="AS48" i="15" s="1"/>
  <c r="Y48" i="7"/>
  <c r="Z48" i="7"/>
  <c r="AD48" i="7"/>
  <c r="AE48" i="7" s="1"/>
  <c r="AP48" i="15" s="1"/>
  <c r="AF48" i="7"/>
  <c r="AG48" i="7"/>
  <c r="AQ48" i="15" s="1"/>
  <c r="AH48" i="7"/>
  <c r="AI48" i="7" s="1"/>
  <c r="AR48" i="15" s="1"/>
  <c r="AJ48" i="7"/>
  <c r="AL48" i="7"/>
  <c r="AM48" i="7" s="1"/>
  <c r="AT48" i="15" s="1"/>
  <c r="X49" i="7"/>
  <c r="AO49" i="15"/>
  <c r="Y49" i="7"/>
  <c r="Z49" i="7"/>
  <c r="AD49" i="7"/>
  <c r="AE49" i="7"/>
  <c r="AP49" i="15" s="1"/>
  <c r="AF49" i="7"/>
  <c r="AG49" i="7" s="1"/>
  <c r="AQ49" i="15" s="1"/>
  <c r="AH49" i="7"/>
  <c r="AI49" i="7"/>
  <c r="AR49" i="15" s="1"/>
  <c r="AJ49" i="7"/>
  <c r="AK49" i="7" s="1"/>
  <c r="AS49" i="15" s="1"/>
  <c r="AL49" i="7"/>
  <c r="AM49" i="7"/>
  <c r="AT49" i="15" s="1"/>
  <c r="X50" i="7"/>
  <c r="AO50" i="15" s="1"/>
  <c r="Y50" i="7"/>
  <c r="Z50" i="7"/>
  <c r="AD50" i="7"/>
  <c r="AE50" i="7" s="1"/>
  <c r="AP50" i="15" s="1"/>
  <c r="AF50" i="7"/>
  <c r="AH50" i="7"/>
  <c r="AI50" i="7" s="1"/>
  <c r="AR50" i="15" s="1"/>
  <c r="AJ50" i="7"/>
  <c r="AK50" i="7"/>
  <c r="AS50" i="15" s="1"/>
  <c r="AL50" i="7"/>
  <c r="AM50" i="7" s="1"/>
  <c r="AT50" i="15" s="1"/>
  <c r="X51" i="7"/>
  <c r="AO51" i="15"/>
  <c r="Y51" i="7"/>
  <c r="Z51" i="7"/>
  <c r="AD51" i="7"/>
  <c r="AE51" i="7"/>
  <c r="AP51" i="15" s="1"/>
  <c r="AF51" i="7"/>
  <c r="AG51" i="7" s="1"/>
  <c r="AQ51" i="15" s="1"/>
  <c r="AH51" i="7"/>
  <c r="AI51" i="7"/>
  <c r="AR51" i="15" s="1"/>
  <c r="AJ51" i="7"/>
  <c r="AK51" i="7" s="1"/>
  <c r="AS51" i="15" s="1"/>
  <c r="AL51" i="7"/>
  <c r="X52" i="7"/>
  <c r="AO52" i="15" s="1"/>
  <c r="Y52" i="7"/>
  <c r="Z52" i="7"/>
  <c r="AD52" i="7"/>
  <c r="AE52" i="7" s="1"/>
  <c r="AP52" i="15" s="1"/>
  <c r="AF52" i="7"/>
  <c r="AG52" i="7"/>
  <c r="AQ52" i="15" s="1"/>
  <c r="AH52" i="7"/>
  <c r="AI52" i="7" s="1"/>
  <c r="AR52" i="15" s="1"/>
  <c r="AJ52" i="7"/>
  <c r="AK52" i="7"/>
  <c r="AS52" i="15" s="1"/>
  <c r="AL52" i="7"/>
  <c r="AM52" i="7" s="1"/>
  <c r="AT52" i="15" s="1"/>
  <c r="AY16" i="8"/>
  <c r="AW16" i="15" s="1"/>
  <c r="BA19" i="8"/>
  <c r="AX19" i="15" s="1"/>
  <c r="BC26" i="8"/>
  <c r="AY26" i="15" s="1"/>
  <c r="BC27" i="8"/>
  <c r="AY27" i="15" s="1"/>
  <c r="AY28" i="8"/>
  <c r="AW28" i="15" s="1"/>
  <c r="BA30" i="8"/>
  <c r="AX30" i="15" s="1"/>
  <c r="BG30" i="8"/>
  <c r="BA30" i="15" s="1"/>
  <c r="BE34" i="8"/>
  <c r="AZ34" i="15" s="1"/>
  <c r="BA35" i="8"/>
  <c r="AX35" i="15" s="1"/>
  <c r="BG35" i="8"/>
  <c r="BA35" i="15" s="1"/>
  <c r="AY38" i="8"/>
  <c r="AW38" i="15" s="1"/>
  <c r="BA39" i="8"/>
  <c r="AX39" i="15" s="1"/>
  <c r="BA40" i="8"/>
  <c r="AX40" i="15" s="1"/>
  <c r="BG40" i="8"/>
  <c r="BA40" i="15" s="1"/>
  <c r="AY42" i="8"/>
  <c r="AW42" i="15" s="1"/>
  <c r="BC43" i="8"/>
  <c r="AY43" i="15" s="1"/>
  <c r="BG43" i="8"/>
  <c r="BA43" i="15" s="1"/>
  <c r="BA44" i="8"/>
  <c r="AX44" i="15" s="1"/>
  <c r="BE44" i="8"/>
  <c r="AZ44" i="15" s="1"/>
  <c r="AY46" i="8"/>
  <c r="AW46" i="15" s="1"/>
  <c r="BC46" i="8"/>
  <c r="AY46" i="15" s="1"/>
  <c r="BG46" i="8"/>
  <c r="BA46" i="15" s="1"/>
  <c r="AY47" i="8"/>
  <c r="AW47" i="15" s="1"/>
  <c r="BA47" i="8"/>
  <c r="AX47" i="15" s="1"/>
  <c r="BE47" i="8"/>
  <c r="AZ47" i="15" s="1"/>
  <c r="BG47" i="8"/>
  <c r="BA47" i="15" s="1"/>
  <c r="BA48" i="8"/>
  <c r="AX48" i="15" s="1"/>
  <c r="BG48" i="8"/>
  <c r="BA48" i="15" s="1"/>
  <c r="BA49" i="8"/>
  <c r="AX49" i="15" s="1"/>
  <c r="AY50" i="8"/>
  <c r="AW50" i="15" s="1"/>
  <c r="BA50" i="8"/>
  <c r="AX50" i="15" s="1"/>
  <c r="BC50" i="8"/>
  <c r="AY50" i="15" s="1"/>
  <c r="BG50" i="8"/>
  <c r="BA50" i="15" s="1"/>
  <c r="AY51" i="8"/>
  <c r="AW51" i="15" s="1"/>
  <c r="BC51" i="8"/>
  <c r="AY51" i="15" s="1"/>
  <c r="BE51" i="8"/>
  <c r="AZ51" i="15" s="1"/>
  <c r="AY52" i="8"/>
  <c r="AW52" i="15" s="1"/>
  <c r="BA52" i="8"/>
  <c r="AX52" i="15" s="1"/>
  <c r="BC52" i="8"/>
  <c r="AY52" i="15" s="1"/>
  <c r="BG52" i="8"/>
  <c r="BA52" i="15" s="1"/>
  <c r="AV14" i="15"/>
  <c r="AY15" i="8"/>
  <c r="AW15" i="15" s="1"/>
  <c r="BA16" i="8"/>
  <c r="AX16" i="15" s="1"/>
  <c r="BA18" i="8"/>
  <c r="AX18" i="15" s="1"/>
  <c r="BA20" i="8"/>
  <c r="AX20" i="15" s="1"/>
  <c r="BG23" i="8"/>
  <c r="BA23" i="15" s="1"/>
  <c r="BE24" i="8"/>
  <c r="AZ24" i="15" s="1"/>
  <c r="AV24" i="15"/>
  <c r="BE26" i="8"/>
  <c r="AZ26" i="15" s="1"/>
  <c r="AV26" i="15"/>
  <c r="BG27" i="8"/>
  <c r="BA27" i="15" s="1"/>
  <c r="AV27" i="15"/>
  <c r="BE28" i="8"/>
  <c r="AZ28" i="15" s="1"/>
  <c r="AV28" i="15"/>
  <c r="BC30" i="8"/>
  <c r="AY30" i="15" s="1"/>
  <c r="AV30" i="15"/>
  <c r="AV31" i="15"/>
  <c r="BA32" i="8"/>
  <c r="AX32" i="15" s="1"/>
  <c r="AV32" i="15"/>
  <c r="AV35" i="15"/>
  <c r="BA36" i="8"/>
  <c r="AX36" i="15" s="1"/>
  <c r="AV38" i="15"/>
  <c r="BC39" i="8"/>
  <c r="AY39" i="15" s="1"/>
  <c r="BE40" i="8"/>
  <c r="AZ40" i="15" s="1"/>
  <c r="AV41" i="15"/>
  <c r="BE42" i="8"/>
  <c r="AZ42" i="15" s="1"/>
  <c r="AY43" i="8"/>
  <c r="AW43" i="15" s="1"/>
  <c r="AV44" i="15"/>
  <c r="BA46" i="8"/>
  <c r="AX46" i="15" s="1"/>
  <c r="BC47" i="8"/>
  <c r="AY47" i="15" s="1"/>
  <c r="BE48" i="8"/>
  <c r="AZ48" i="15" s="1"/>
  <c r="BE50" i="8"/>
  <c r="AZ50" i="15" s="1"/>
  <c r="BG51" i="8"/>
  <c r="BA51" i="15" s="1"/>
  <c r="BE52" i="8"/>
  <c r="AZ52" i="15" s="1"/>
  <c r="BG13" i="8"/>
  <c r="BA13" i="15" s="1"/>
  <c r="BE13" i="8"/>
  <c r="AZ13" i="15" s="1"/>
  <c r="BC13" i="8"/>
  <c r="AY13" i="15" s="1"/>
  <c r="BA13" i="8"/>
  <c r="AX13" i="15" s="1"/>
  <c r="AV13" i="15"/>
  <c r="AG9" i="8"/>
  <c r="AE9" i="8"/>
  <c r="AC9" i="8"/>
  <c r="AA9" i="8"/>
  <c r="Y9" i="8"/>
  <c r="W9" i="8"/>
  <c r="U9" i="8"/>
  <c r="S9" i="8"/>
  <c r="Q9" i="8"/>
  <c r="O9" i="8"/>
  <c r="M9" i="8"/>
  <c r="K9" i="8"/>
  <c r="I9" i="8"/>
  <c r="C2" i="8"/>
  <c r="C1" i="8"/>
  <c r="AL13" i="7"/>
  <c r="AM13" i="7"/>
  <c r="AT13" i="15" s="1"/>
  <c r="AJ13" i="7"/>
  <c r="AH13" i="7"/>
  <c r="AI13" i="7" s="1"/>
  <c r="AR13" i="15" s="1"/>
  <c r="AF13" i="7"/>
  <c r="AE13" i="7"/>
  <c r="AP13" i="15" s="1"/>
  <c r="AO13" i="15"/>
  <c r="W9" i="7"/>
  <c r="U9" i="7"/>
  <c r="S9" i="7"/>
  <c r="Q9" i="7"/>
  <c r="O9" i="7"/>
  <c r="M9" i="7"/>
  <c r="K9" i="7"/>
  <c r="I9" i="7"/>
  <c r="C2" i="7"/>
  <c r="C1" i="7"/>
  <c r="BB13" i="6"/>
  <c r="AZ13" i="6"/>
  <c r="BA13" i="6"/>
  <c r="AX13" i="6"/>
  <c r="AY13" i="6"/>
  <c r="AV13" i="6"/>
  <c r="AW13" i="6"/>
  <c r="AT13" i="6"/>
  <c r="AH13" i="15"/>
  <c r="AM9" i="6"/>
  <c r="AP13" i="5"/>
  <c r="AT13" i="5"/>
  <c r="AU13" i="5"/>
  <c r="AR13" i="5"/>
  <c r="AS13" i="5"/>
  <c r="AN13" i="5"/>
  <c r="AO13" i="5"/>
  <c r="AA13" i="15"/>
  <c r="AK9" i="6"/>
  <c r="AI9" i="6"/>
  <c r="AG9" i="6"/>
  <c r="AE9" i="6"/>
  <c r="AC9" i="6"/>
  <c r="AA9" i="6"/>
  <c r="Y9" i="6"/>
  <c r="W9" i="6"/>
  <c r="U9" i="6"/>
  <c r="S9" i="6"/>
  <c r="Q9" i="6"/>
  <c r="O9" i="6"/>
  <c r="M9" i="6"/>
  <c r="K9" i="6"/>
  <c r="I9" i="6"/>
  <c r="C2" i="6"/>
  <c r="C1" i="6"/>
  <c r="AE9" i="5"/>
  <c r="AC9" i="5"/>
  <c r="AA9" i="5"/>
  <c r="Y9" i="5"/>
  <c r="W9" i="5"/>
  <c r="U9" i="5"/>
  <c r="S9" i="5"/>
  <c r="Q9" i="5"/>
  <c r="O9" i="5"/>
  <c r="M9" i="5"/>
  <c r="K9" i="5"/>
  <c r="I9" i="5"/>
  <c r="C2" i="5"/>
  <c r="C1" i="5"/>
  <c r="Y13" i="15"/>
  <c r="T13" i="15"/>
  <c r="M14" i="15"/>
  <c r="AH14" i="3"/>
  <c r="AI14" i="3" s="1"/>
  <c r="N14" i="15" s="1"/>
  <c r="AJ14" i="3"/>
  <c r="AK14" i="3" s="1"/>
  <c r="O14" i="15" s="1"/>
  <c r="AL14" i="3"/>
  <c r="AM14" i="3"/>
  <c r="P14" i="15" s="1"/>
  <c r="AN14" i="3"/>
  <c r="AO14" i="3" s="1"/>
  <c r="Q14" i="15" s="1"/>
  <c r="AP14" i="3"/>
  <c r="AQ14" i="3"/>
  <c r="R14" i="15" s="1"/>
  <c r="M15" i="15"/>
  <c r="AH15" i="3"/>
  <c r="AI15" i="3" s="1"/>
  <c r="N15" i="15" s="1"/>
  <c r="AJ15" i="3"/>
  <c r="AK15" i="3"/>
  <c r="O15" i="15" s="1"/>
  <c r="AL15" i="3"/>
  <c r="AM15" i="3"/>
  <c r="P15" i="15"/>
  <c r="AN15" i="3"/>
  <c r="AO15" i="3" s="1"/>
  <c r="Q15" i="15" s="1"/>
  <c r="AP15" i="3"/>
  <c r="AQ15" i="3" s="1"/>
  <c r="R15" i="15" s="1"/>
  <c r="M16" i="15"/>
  <c r="AH16" i="3"/>
  <c r="AI16" i="3"/>
  <c r="N16" i="15" s="1"/>
  <c r="AJ16" i="3"/>
  <c r="AK16" i="3" s="1"/>
  <c r="O16" i="15" s="1"/>
  <c r="AL16" i="3"/>
  <c r="AM16" i="3"/>
  <c r="P16" i="15" s="1"/>
  <c r="AN16" i="3"/>
  <c r="AO16" i="3" s="1"/>
  <c r="Q16" i="15" s="1"/>
  <c r="AP16" i="3"/>
  <c r="AQ16" i="3"/>
  <c r="R16" i="15" s="1"/>
  <c r="AH17" i="3"/>
  <c r="AI17" i="3" s="1"/>
  <c r="N17" i="15" s="1"/>
  <c r="AJ17" i="3"/>
  <c r="AK17" i="3" s="1"/>
  <c r="O17" i="15" s="1"/>
  <c r="AL17" i="3"/>
  <c r="AM17" i="3" s="1"/>
  <c r="P17" i="15" s="1"/>
  <c r="AN17" i="3"/>
  <c r="AO17" i="3"/>
  <c r="Q17" i="15" s="1"/>
  <c r="AP17" i="3"/>
  <c r="M18" i="15"/>
  <c r="AH18" i="3"/>
  <c r="AJ18" i="3"/>
  <c r="AK18" i="3" s="1"/>
  <c r="O18" i="15" s="1"/>
  <c r="AL18" i="3"/>
  <c r="AN18" i="3"/>
  <c r="AO18" i="3" s="1"/>
  <c r="Q18" i="15" s="1"/>
  <c r="AP18" i="3"/>
  <c r="AQ18" i="3"/>
  <c r="R18" i="15" s="1"/>
  <c r="M19" i="15"/>
  <c r="AH19" i="3"/>
  <c r="N19" i="15"/>
  <c r="AJ19" i="3"/>
  <c r="AK19" i="3" s="1"/>
  <c r="O19" i="15" s="1"/>
  <c r="AL19" i="3"/>
  <c r="AM19" i="3" s="1"/>
  <c r="P19" i="15" s="1"/>
  <c r="AN19" i="3"/>
  <c r="AI19" i="3" s="1"/>
  <c r="AO19" i="3"/>
  <c r="Q19" i="15" s="1"/>
  <c r="AP19" i="3"/>
  <c r="AQ19" i="3" s="1"/>
  <c r="R19" i="15" s="1"/>
  <c r="M20" i="15"/>
  <c r="AH20" i="3"/>
  <c r="AJ20" i="3"/>
  <c r="AK20" i="3" s="1"/>
  <c r="O20" i="15" s="1"/>
  <c r="AL20" i="3"/>
  <c r="AM20" i="3" s="1"/>
  <c r="P20" i="15" s="1"/>
  <c r="AN20" i="3"/>
  <c r="AO20" i="3" s="1"/>
  <c r="Q20" i="15" s="1"/>
  <c r="AP20" i="3"/>
  <c r="AQ20" i="3"/>
  <c r="R20" i="15" s="1"/>
  <c r="M21" i="15"/>
  <c r="AH21" i="3"/>
  <c r="AI21" i="3" s="1"/>
  <c r="N21" i="15" s="1"/>
  <c r="AJ21" i="3"/>
  <c r="AK21" i="3"/>
  <c r="O21" i="15" s="1"/>
  <c r="AL21" i="3"/>
  <c r="AM21" i="3" s="1"/>
  <c r="P21" i="15" s="1"/>
  <c r="AN21" i="3"/>
  <c r="AO21" i="3" s="1"/>
  <c r="Q21" i="15" s="1"/>
  <c r="AP21" i="3"/>
  <c r="AQ21" i="3" s="1"/>
  <c r="R21" i="15" s="1"/>
  <c r="M22" i="15"/>
  <c r="AH22" i="3"/>
  <c r="AI22" i="3" s="1"/>
  <c r="N22" i="15"/>
  <c r="AJ22" i="3"/>
  <c r="AK22" i="3" s="1"/>
  <c r="O22" i="15" s="1"/>
  <c r="AL22" i="3"/>
  <c r="AM22" i="3" s="1"/>
  <c r="P22" i="15" s="1"/>
  <c r="AN22" i="3"/>
  <c r="AO22" i="3" s="1"/>
  <c r="Q22" i="15" s="1"/>
  <c r="AP22" i="3"/>
  <c r="AQ22" i="3" s="1"/>
  <c r="R22" i="15" s="1"/>
  <c r="M23" i="15"/>
  <c r="AH23" i="3"/>
  <c r="AI23" i="3" s="1"/>
  <c r="N23" i="15" s="1"/>
  <c r="AJ23" i="3"/>
  <c r="AK23" i="3" s="1"/>
  <c r="O23" i="15" s="1"/>
  <c r="AL23" i="3"/>
  <c r="AM23" i="3"/>
  <c r="P23" i="15" s="1"/>
  <c r="AN23" i="3"/>
  <c r="AO23" i="3" s="1"/>
  <c r="Q23" i="15"/>
  <c r="AP23" i="3"/>
  <c r="AQ23" i="3" s="1"/>
  <c r="R23" i="15" s="1"/>
  <c r="M24" i="15"/>
  <c r="AH24" i="3"/>
  <c r="AI24" i="3" s="1"/>
  <c r="N24" i="15" s="1"/>
  <c r="AJ24" i="3"/>
  <c r="AK24" i="3" s="1"/>
  <c r="AL24" i="3"/>
  <c r="AM24" i="3" s="1"/>
  <c r="P24" i="15" s="1"/>
  <c r="AN24" i="3"/>
  <c r="AO24" i="3" s="1"/>
  <c r="Q24" i="15" s="1"/>
  <c r="AP24" i="3"/>
  <c r="M25" i="15"/>
  <c r="AH25" i="3"/>
  <c r="AJ25" i="3"/>
  <c r="AK25" i="3" s="1"/>
  <c r="O25" i="15" s="1"/>
  <c r="AL25" i="3"/>
  <c r="AM25" i="3" s="1"/>
  <c r="P25" i="15" s="1"/>
  <c r="AN25" i="3"/>
  <c r="AO25" i="3" s="1"/>
  <c r="Q25" i="15" s="1"/>
  <c r="AP25" i="3"/>
  <c r="AQ25" i="3"/>
  <c r="R25" i="15" s="1"/>
  <c r="M26" i="15"/>
  <c r="AH26" i="3"/>
  <c r="AI26" i="3" s="1"/>
  <c r="N26" i="15"/>
  <c r="AJ26" i="3"/>
  <c r="AK26" i="3" s="1"/>
  <c r="O26" i="15" s="1"/>
  <c r="AL26" i="3"/>
  <c r="AM26" i="3" s="1"/>
  <c r="P26" i="15" s="1"/>
  <c r="AN26" i="3"/>
  <c r="AO26" i="3" s="1"/>
  <c r="Q26" i="15" s="1"/>
  <c r="AP26" i="3"/>
  <c r="AQ26" i="3" s="1"/>
  <c r="R26" i="15" s="1"/>
  <c r="M27" i="15"/>
  <c r="AH27" i="3"/>
  <c r="AJ27" i="3"/>
  <c r="AK27" i="3" s="1"/>
  <c r="O27" i="15" s="1"/>
  <c r="AL27" i="3"/>
  <c r="AM27" i="3" s="1"/>
  <c r="P27" i="15" s="1"/>
  <c r="AN27" i="3"/>
  <c r="AO27" i="3" s="1"/>
  <c r="Q27" i="15" s="1"/>
  <c r="AP27" i="3"/>
  <c r="AQ27" i="3" s="1"/>
  <c r="R27" i="15" s="1"/>
  <c r="M28" i="15"/>
  <c r="AH28" i="3"/>
  <c r="AJ28" i="3"/>
  <c r="AK28" i="3" s="1"/>
  <c r="O28" i="15" s="1"/>
  <c r="AL28" i="3"/>
  <c r="AM28" i="3" s="1"/>
  <c r="P28" i="15" s="1"/>
  <c r="AN28" i="3"/>
  <c r="AO28" i="3" s="1"/>
  <c r="Q28" i="15" s="1"/>
  <c r="AP28" i="3"/>
  <c r="AH29" i="3"/>
  <c r="AI29" i="3" s="1"/>
  <c r="N29" i="15" s="1"/>
  <c r="AJ29" i="3"/>
  <c r="AK29" i="3"/>
  <c r="O29" i="15" s="1"/>
  <c r="AL29" i="3"/>
  <c r="AM29" i="3" s="1"/>
  <c r="P29" i="15" s="1"/>
  <c r="AN29" i="3"/>
  <c r="AO29" i="3" s="1"/>
  <c r="Q29" i="15" s="1"/>
  <c r="AP29" i="3"/>
  <c r="M30" i="15"/>
  <c r="AH30" i="3"/>
  <c r="AJ30" i="3"/>
  <c r="AK30" i="3" s="1"/>
  <c r="O30" i="15"/>
  <c r="AL30" i="3"/>
  <c r="AM30" i="3" s="1"/>
  <c r="P30" i="15" s="1"/>
  <c r="AN30" i="3"/>
  <c r="AO30" i="3" s="1"/>
  <c r="Q30" i="15" s="1"/>
  <c r="AP30" i="3"/>
  <c r="AQ30" i="3" s="1"/>
  <c r="R30" i="15" s="1"/>
  <c r="M31" i="15"/>
  <c r="AH31" i="3"/>
  <c r="AJ31" i="3"/>
  <c r="AK31" i="3" s="1"/>
  <c r="O31" i="15" s="1"/>
  <c r="AL31" i="3"/>
  <c r="AM31" i="3"/>
  <c r="P31" i="15" s="1"/>
  <c r="AN31" i="3"/>
  <c r="AO31" i="3" s="1"/>
  <c r="Q31" i="15"/>
  <c r="AP31" i="3"/>
  <c r="AQ31" i="3" s="1"/>
  <c r="R31" i="15" s="1"/>
  <c r="M32" i="15"/>
  <c r="AH32" i="3"/>
  <c r="AI32" i="3" s="1"/>
  <c r="N32" i="15" s="1"/>
  <c r="AJ32" i="3"/>
  <c r="AK32" i="3" s="1"/>
  <c r="O32" i="15" s="1"/>
  <c r="AL32" i="3"/>
  <c r="AM32" i="3" s="1"/>
  <c r="P32" i="15" s="1"/>
  <c r="AN32" i="3"/>
  <c r="AP32" i="3"/>
  <c r="AQ32" i="3" s="1"/>
  <c r="R32" i="15" s="1"/>
  <c r="AH33" i="3"/>
  <c r="AJ33" i="3"/>
  <c r="AK33" i="3" s="1"/>
  <c r="O33" i="15"/>
  <c r="AL33" i="3"/>
  <c r="AN33" i="3"/>
  <c r="AO33" i="3" s="1"/>
  <c r="Q33" i="15" s="1"/>
  <c r="AP33" i="3"/>
  <c r="AH34" i="3"/>
  <c r="AI34" i="3" s="1"/>
  <c r="N34" i="15" s="1"/>
  <c r="AJ34" i="3"/>
  <c r="AL34" i="3"/>
  <c r="AN34" i="3"/>
  <c r="AO34" i="3" s="1"/>
  <c r="Q34" i="15" s="1"/>
  <c r="AP34" i="3"/>
  <c r="AQ34" i="3"/>
  <c r="R34" i="15" s="1"/>
  <c r="AH35" i="3"/>
  <c r="AI35" i="3" s="1"/>
  <c r="N35" i="15" s="1"/>
  <c r="AJ35" i="3"/>
  <c r="AK35" i="3" s="1"/>
  <c r="O35" i="15" s="1"/>
  <c r="AL35" i="3"/>
  <c r="AM35" i="3"/>
  <c r="P35" i="15" s="1"/>
  <c r="AN35" i="3"/>
  <c r="AO35" i="3" s="1"/>
  <c r="Q35" i="15"/>
  <c r="AP35" i="3"/>
  <c r="M36" i="15"/>
  <c r="AH36" i="3"/>
  <c r="AI36" i="3" s="1"/>
  <c r="N36" i="15" s="1"/>
  <c r="AJ36" i="3"/>
  <c r="AK36" i="3" s="1"/>
  <c r="O36" i="15" s="1"/>
  <c r="AL36" i="3"/>
  <c r="AM36" i="3"/>
  <c r="P36" i="15" s="1"/>
  <c r="AN36" i="3"/>
  <c r="AO36" i="3" s="1"/>
  <c r="Q36" i="15"/>
  <c r="AP36" i="3"/>
  <c r="AQ36" i="3" s="1"/>
  <c r="R36" i="15" s="1"/>
  <c r="AH37" i="3"/>
  <c r="AI37" i="3" s="1"/>
  <c r="N37" i="15" s="1"/>
  <c r="AJ37" i="3"/>
  <c r="AK37" i="3" s="1"/>
  <c r="O37" i="15" s="1"/>
  <c r="AL37" i="3"/>
  <c r="AM37" i="3" s="1"/>
  <c r="P37" i="15" s="1"/>
  <c r="AN37" i="3"/>
  <c r="AO37" i="3"/>
  <c r="Q37" i="15" s="1"/>
  <c r="AP37" i="3"/>
  <c r="M38" i="15"/>
  <c r="AH38" i="3"/>
  <c r="AI38" i="3" s="1"/>
  <c r="N38" i="15" s="1"/>
  <c r="AJ38" i="3"/>
  <c r="AK38" i="3"/>
  <c r="O38" i="15" s="1"/>
  <c r="AL38" i="3"/>
  <c r="AM38" i="3" s="1"/>
  <c r="P38" i="15"/>
  <c r="AN38" i="3"/>
  <c r="AP38" i="3"/>
  <c r="AQ38" i="3" s="1"/>
  <c r="R38" i="15"/>
  <c r="M39" i="15"/>
  <c r="AH39" i="3"/>
  <c r="AJ39" i="3"/>
  <c r="AK39" i="3" s="1"/>
  <c r="O39" i="15"/>
  <c r="AL39" i="3"/>
  <c r="AN39" i="3"/>
  <c r="AO39" i="3" s="1"/>
  <c r="Q39" i="15" s="1"/>
  <c r="AP39" i="3"/>
  <c r="AQ39" i="3"/>
  <c r="R39" i="15" s="1"/>
  <c r="M40" i="15"/>
  <c r="AH40" i="3"/>
  <c r="AI40" i="3" s="1"/>
  <c r="N40" i="15" s="1"/>
  <c r="AJ40" i="3"/>
  <c r="AL40" i="3"/>
  <c r="AM40" i="3" s="1"/>
  <c r="P40" i="15"/>
  <c r="AN40" i="3"/>
  <c r="AO40" i="3" s="1"/>
  <c r="Q40" i="15" s="1"/>
  <c r="AP40" i="3"/>
  <c r="AQ40" i="3" s="1"/>
  <c r="R40" i="15" s="1"/>
  <c r="AH41" i="3"/>
  <c r="AI41" i="3" s="1"/>
  <c r="N41" i="15" s="1"/>
  <c r="AJ41" i="3"/>
  <c r="AL41" i="3"/>
  <c r="AM41" i="3" s="1"/>
  <c r="P41" i="15"/>
  <c r="AN41" i="3"/>
  <c r="AO41" i="3" s="1"/>
  <c r="Q41" i="15" s="1"/>
  <c r="AP41" i="3"/>
  <c r="M42" i="15"/>
  <c r="AH42" i="3"/>
  <c r="AI42" i="3"/>
  <c r="N42" i="15"/>
  <c r="AJ42" i="3"/>
  <c r="AL42" i="3"/>
  <c r="AM42" i="3"/>
  <c r="P42" i="15"/>
  <c r="AN42" i="3"/>
  <c r="AO42" i="3" s="1"/>
  <c r="Q42" i="15"/>
  <c r="AP42" i="3"/>
  <c r="AQ42" i="3"/>
  <c r="R42" i="15" s="1"/>
  <c r="M43" i="15"/>
  <c r="AH43" i="3"/>
  <c r="AI43" i="3"/>
  <c r="N43" i="15" s="1"/>
  <c r="AJ43" i="3"/>
  <c r="AL43" i="3"/>
  <c r="AN43" i="3"/>
  <c r="AK43" i="3" s="1"/>
  <c r="O43" i="15" s="1"/>
  <c r="AO43" i="3"/>
  <c r="Q43" i="15" s="1"/>
  <c r="AP43" i="3"/>
  <c r="M44" i="15"/>
  <c r="AH44" i="3"/>
  <c r="AI44" i="3" s="1"/>
  <c r="N44" i="15" s="1"/>
  <c r="AJ44" i="3"/>
  <c r="AK44" i="3"/>
  <c r="O44" i="15" s="1"/>
  <c r="AL44" i="3"/>
  <c r="AM44" i="3" s="1"/>
  <c r="P44" i="15" s="1"/>
  <c r="AN44" i="3"/>
  <c r="AO44" i="3"/>
  <c r="Q44" i="15" s="1"/>
  <c r="AP44" i="3"/>
  <c r="AQ44" i="3" s="1"/>
  <c r="R44" i="15" s="1"/>
  <c r="AH45" i="3"/>
  <c r="AI45" i="3" s="1"/>
  <c r="N45" i="15" s="1"/>
  <c r="AJ45" i="3"/>
  <c r="AK45" i="3"/>
  <c r="O45" i="15" s="1"/>
  <c r="AL45" i="3"/>
  <c r="AM45" i="3" s="1"/>
  <c r="P45" i="15" s="1"/>
  <c r="AN45" i="3"/>
  <c r="AO45" i="3"/>
  <c r="Q45" i="15" s="1"/>
  <c r="AP45" i="3"/>
  <c r="M46" i="15"/>
  <c r="AH46" i="3"/>
  <c r="AJ46" i="3"/>
  <c r="AK46" i="3" s="1"/>
  <c r="O46" i="15" s="1"/>
  <c r="AL46" i="3"/>
  <c r="AM46" i="3"/>
  <c r="P46" i="15" s="1"/>
  <c r="AN46" i="3"/>
  <c r="AO46" i="3" s="1"/>
  <c r="Q46" i="15" s="1"/>
  <c r="AP46" i="3"/>
  <c r="AQ46" i="3"/>
  <c r="R46" i="15" s="1"/>
  <c r="M47" i="15"/>
  <c r="AH47" i="3"/>
  <c r="AI47" i="3" s="1"/>
  <c r="N47" i="15" s="1"/>
  <c r="AJ47" i="3"/>
  <c r="AK47" i="3"/>
  <c r="O47" i="15" s="1"/>
  <c r="AL47" i="3"/>
  <c r="AM47" i="3" s="1"/>
  <c r="P47" i="15" s="1"/>
  <c r="AN47" i="3"/>
  <c r="AO47" i="3"/>
  <c r="Q47" i="15" s="1"/>
  <c r="AP47" i="3"/>
  <c r="AQ47" i="3" s="1"/>
  <c r="R47" i="15" s="1"/>
  <c r="M48" i="15"/>
  <c r="AH48" i="3"/>
  <c r="AI48" i="3"/>
  <c r="N48" i="15" s="1"/>
  <c r="AJ48" i="3"/>
  <c r="AL48" i="3"/>
  <c r="AM48" i="3"/>
  <c r="P48" i="15" s="1"/>
  <c r="AN48" i="3"/>
  <c r="AO48" i="3" s="1"/>
  <c r="Q48" i="15" s="1"/>
  <c r="AP48" i="3"/>
  <c r="AQ48" i="3"/>
  <c r="R48" i="15" s="1"/>
  <c r="AH49" i="3"/>
  <c r="AI49" i="3" s="1"/>
  <c r="N49" i="15" s="1"/>
  <c r="AJ49" i="3"/>
  <c r="AK49" i="3"/>
  <c r="O49" i="15" s="1"/>
  <c r="AL49" i="3"/>
  <c r="AM49" i="3" s="1"/>
  <c r="P49" i="15" s="1"/>
  <c r="AN49" i="3"/>
  <c r="AO49" i="3"/>
  <c r="Q49" i="15" s="1"/>
  <c r="AP49" i="3"/>
  <c r="AQ49" i="3" s="1"/>
  <c r="R49" i="15" s="1"/>
  <c r="M50" i="15"/>
  <c r="AH50" i="3"/>
  <c r="AI50" i="3" s="1"/>
  <c r="N50" i="15" s="1"/>
  <c r="AJ50" i="3"/>
  <c r="AL50" i="3"/>
  <c r="AM50" i="3" s="1"/>
  <c r="P50" i="15" s="1"/>
  <c r="AN50" i="3"/>
  <c r="AO50" i="3"/>
  <c r="Q50" i="15" s="1"/>
  <c r="AP50" i="3"/>
  <c r="AQ50" i="3" s="1"/>
  <c r="R50" i="15" s="1"/>
  <c r="M51" i="15"/>
  <c r="AH51" i="3"/>
  <c r="AJ51" i="3"/>
  <c r="AK51" i="3" s="1"/>
  <c r="O51" i="15" s="1"/>
  <c r="AL51" i="3"/>
  <c r="AM51" i="3"/>
  <c r="P51" i="15" s="1"/>
  <c r="AN51" i="3"/>
  <c r="AI51" i="3" s="1"/>
  <c r="N51" i="15" s="1"/>
  <c r="AP51" i="3"/>
  <c r="M52" i="15"/>
  <c r="AH52" i="3"/>
  <c r="AI52" i="3" s="1"/>
  <c r="N52" i="15" s="1"/>
  <c r="AJ52" i="3"/>
  <c r="AK52" i="3"/>
  <c r="O52" i="15" s="1"/>
  <c r="AL52" i="3"/>
  <c r="AM52" i="3" s="1"/>
  <c r="P52" i="15" s="1"/>
  <c r="AN52" i="3"/>
  <c r="AO52" i="3"/>
  <c r="Q52" i="15" s="1"/>
  <c r="AP52" i="3"/>
  <c r="AQ52" i="3" s="1"/>
  <c r="R52" i="15" s="1"/>
  <c r="AK13" i="3"/>
  <c r="O13" i="15" s="1"/>
  <c r="AN13" i="3"/>
  <c r="N13" i="15"/>
  <c r="AQ13" i="3"/>
  <c r="R13" i="15" s="1"/>
  <c r="F13" i="15"/>
  <c r="F14" i="15"/>
  <c r="AY14" i="2"/>
  <c r="G14" i="15" s="1"/>
  <c r="BA14" i="2"/>
  <c r="H14" i="15" s="1"/>
  <c r="BC14" i="2"/>
  <c r="BE14" i="2"/>
  <c r="BG14" i="2"/>
  <c r="F15" i="15"/>
  <c r="AY15" i="2"/>
  <c r="G15" i="15" s="1"/>
  <c r="BA15" i="2"/>
  <c r="H15" i="15" s="1"/>
  <c r="BC15" i="2"/>
  <c r="BE15" i="2"/>
  <c r="BG15" i="2"/>
  <c r="F16" i="15"/>
  <c r="AY16" i="2"/>
  <c r="G16" i="15" s="1"/>
  <c r="BA16" i="2"/>
  <c r="H16" i="15" s="1"/>
  <c r="BE16" i="2"/>
  <c r="BG16" i="2"/>
  <c r="F17" i="15"/>
  <c r="F18" i="15"/>
  <c r="AY18" i="2"/>
  <c r="G18" i="15" s="1"/>
  <c r="BA18" i="2"/>
  <c r="H18" i="15" s="1"/>
  <c r="BC18" i="2"/>
  <c r="BE18" i="2"/>
  <c r="BG18" i="2"/>
  <c r="F19" i="15"/>
  <c r="AY19" i="2"/>
  <c r="G19" i="15" s="1"/>
  <c r="BA19" i="2"/>
  <c r="H19" i="15" s="1"/>
  <c r="BC19" i="2"/>
  <c r="BE19" i="2"/>
  <c r="BG19" i="2"/>
  <c r="F20" i="15"/>
  <c r="AY20" i="2"/>
  <c r="G20" i="15" s="1"/>
  <c r="BC20" i="2"/>
  <c r="BG20" i="2"/>
  <c r="F21" i="15"/>
  <c r="BG21" i="2"/>
  <c r="BC22" i="2"/>
  <c r="AY22" i="2"/>
  <c r="G22" i="15" s="1"/>
  <c r="BA22" i="2"/>
  <c r="H22" i="15" s="1"/>
  <c r="BE22" i="2"/>
  <c r="AY23" i="2"/>
  <c r="G23" i="15" s="1"/>
  <c r="BC23" i="2"/>
  <c r="BE23" i="2"/>
  <c r="BG23" i="2"/>
  <c r="F24" i="15"/>
  <c r="AY24" i="2"/>
  <c r="G24" i="15" s="1"/>
  <c r="BA24" i="2"/>
  <c r="H24" i="15" s="1"/>
  <c r="BC24" i="2"/>
  <c r="BG24" i="2"/>
  <c r="F26" i="15"/>
  <c r="AY26" i="2"/>
  <c r="G26" i="15" s="1"/>
  <c r="BA26" i="2"/>
  <c r="H26" i="15" s="1"/>
  <c r="BC26" i="2"/>
  <c r="BE26" i="2"/>
  <c r="BG26" i="2"/>
  <c r="F27" i="15"/>
  <c r="AY27" i="2"/>
  <c r="G27" i="15" s="1"/>
  <c r="BA27" i="2"/>
  <c r="H27" i="15" s="1"/>
  <c r="BC27" i="2"/>
  <c r="BE27" i="2"/>
  <c r="BG27" i="2"/>
  <c r="F28" i="15"/>
  <c r="AY28" i="2"/>
  <c r="G28" i="15" s="1"/>
  <c r="BA28" i="2"/>
  <c r="H28" i="15" s="1"/>
  <c r="BC28" i="2"/>
  <c r="BE28" i="2"/>
  <c r="BG28" i="2"/>
  <c r="BC29" i="2"/>
  <c r="AY30" i="2"/>
  <c r="G30" i="15" s="1"/>
  <c r="BA30" i="2"/>
  <c r="H30" i="15" s="1"/>
  <c r="BE30" i="2"/>
  <c r="BC31" i="2"/>
  <c r="BE31" i="2"/>
  <c r="F32" i="15"/>
  <c r="AY32" i="2"/>
  <c r="G32" i="15" s="1"/>
  <c r="BG32" i="2"/>
  <c r="F34" i="15"/>
  <c r="AY34" i="2"/>
  <c r="G34" i="15" s="1"/>
  <c r="BA34" i="2"/>
  <c r="H34" i="15" s="1"/>
  <c r="BC34" i="2"/>
  <c r="BE34" i="2"/>
  <c r="BG34" i="2"/>
  <c r="F35" i="15"/>
  <c r="AY35" i="2"/>
  <c r="G35" i="15" s="1"/>
  <c r="BA35" i="2"/>
  <c r="H35" i="15" s="1"/>
  <c r="BC35" i="2"/>
  <c r="BE35" i="2"/>
  <c r="BG35" i="2"/>
  <c r="F36" i="15"/>
  <c r="AY36" i="2"/>
  <c r="G36" i="15" s="1"/>
  <c r="BA36" i="2"/>
  <c r="H36" i="15" s="1"/>
  <c r="BE36" i="2"/>
  <c r="BG36" i="2"/>
  <c r="AY37" i="2"/>
  <c r="G37" i="15" s="1"/>
  <c r="AY38" i="2"/>
  <c r="G38" i="15" s="1"/>
  <c r="BC39" i="2"/>
  <c r="F40" i="15"/>
  <c r="AY40" i="2"/>
  <c r="G40" i="15"/>
  <c r="BA40" i="2"/>
  <c r="H40" i="15" s="1"/>
  <c r="BC40" i="2"/>
  <c r="BG40" i="2"/>
  <c r="BC41" i="2"/>
  <c r="F42" i="15"/>
  <c r="AY42" i="2"/>
  <c r="G42" i="15" s="1"/>
  <c r="BA42" i="2"/>
  <c r="H42" i="15" s="1"/>
  <c r="BC42" i="2"/>
  <c r="BE42" i="2"/>
  <c r="BG42" i="2"/>
  <c r="F43" i="15"/>
  <c r="AY43" i="2"/>
  <c r="G43" i="15" s="1"/>
  <c r="BA43" i="2"/>
  <c r="H43" i="15" s="1"/>
  <c r="BC43" i="2"/>
  <c r="BE43" i="2"/>
  <c r="BG43" i="2"/>
  <c r="F44" i="15"/>
  <c r="AY44" i="2"/>
  <c r="G44" i="15" s="1"/>
  <c r="BC44" i="2"/>
  <c r="BE44" i="2"/>
  <c r="BG44" i="2"/>
  <c r="F46" i="15"/>
  <c r="AY46" i="2"/>
  <c r="G46" i="15" s="1"/>
  <c r="BA46" i="2"/>
  <c r="H46" i="15" s="1"/>
  <c r="BC46" i="2"/>
  <c r="BE46" i="2"/>
  <c r="BG46" i="2"/>
  <c r="F47" i="15"/>
  <c r="AY47" i="2"/>
  <c r="G47" i="15" s="1"/>
  <c r="BA47" i="2"/>
  <c r="H47" i="15" s="1"/>
  <c r="BE47" i="2"/>
  <c r="F48" i="15"/>
  <c r="AY48" i="2"/>
  <c r="G48" i="15" s="1"/>
  <c r="BC48" i="2"/>
  <c r="BG48" i="2"/>
  <c r="F49" i="15"/>
  <c r="F50" i="15"/>
  <c r="AY50" i="2"/>
  <c r="G50" i="15" s="1"/>
  <c r="BA50" i="2"/>
  <c r="H50" i="15" s="1"/>
  <c r="BC50" i="2"/>
  <c r="BE50" i="2"/>
  <c r="BG50" i="2"/>
  <c r="F51" i="15"/>
  <c r="BA51" i="2"/>
  <c r="H51" i="15" s="1"/>
  <c r="BE51" i="2"/>
  <c r="F52" i="15"/>
  <c r="AY52" i="2"/>
  <c r="G52" i="15" s="1"/>
  <c r="BC52" i="2"/>
  <c r="BG52" i="2"/>
  <c r="BG13" i="2"/>
  <c r="K13" i="15" s="1"/>
  <c r="BE13" i="2"/>
  <c r="J13" i="15" s="1"/>
  <c r="BA13" i="2"/>
  <c r="H13" i="15" s="1"/>
  <c r="C2" i="4"/>
  <c r="C1" i="4"/>
  <c r="C2" i="3"/>
  <c r="C1" i="3"/>
  <c r="AK9" i="4"/>
  <c r="AI9" i="4"/>
  <c r="AG9" i="4"/>
  <c r="AE9" i="4"/>
  <c r="AC9" i="4"/>
  <c r="AA9" i="4"/>
  <c r="Y9" i="4"/>
  <c r="W9" i="4"/>
  <c r="U9" i="4"/>
  <c r="S9" i="4"/>
  <c r="Q9" i="4"/>
  <c r="O9" i="4"/>
  <c r="M9" i="4"/>
  <c r="K9" i="4"/>
  <c r="I9" i="4"/>
  <c r="AA9" i="3"/>
  <c r="Y9" i="3"/>
  <c r="W9" i="3"/>
  <c r="U9" i="3"/>
  <c r="S9" i="3"/>
  <c r="Q9" i="3"/>
  <c r="O9" i="3"/>
  <c r="M9" i="3"/>
  <c r="K9" i="3"/>
  <c r="I9" i="3"/>
  <c r="M9" i="2"/>
  <c r="AO9" i="2"/>
  <c r="AM9" i="2"/>
  <c r="AK9" i="2"/>
  <c r="AI9" i="2"/>
  <c r="AG9" i="2"/>
  <c r="AE9" i="2"/>
  <c r="AC9" i="2"/>
  <c r="AA9" i="2"/>
  <c r="Y9" i="2"/>
  <c r="W9" i="2"/>
  <c r="U9" i="2"/>
  <c r="S9" i="2"/>
  <c r="Q9" i="2"/>
  <c r="O9" i="2"/>
  <c r="K9" i="2"/>
  <c r="F13" i="2"/>
  <c r="Y13" i="13"/>
  <c r="CB13" i="15" s="1"/>
  <c r="AA13" i="13"/>
  <c r="CC13" i="15" s="1"/>
  <c r="BQ51" i="15"/>
  <c r="BC43" i="12"/>
  <c r="BT43" i="15" s="1"/>
  <c r="BC35" i="12"/>
  <c r="BT35" i="15" s="1"/>
  <c r="BQ27" i="15"/>
  <c r="BQ19" i="15"/>
  <c r="BJ33" i="15"/>
  <c r="AS38" i="11"/>
  <c r="BN38" i="15"/>
  <c r="AS46" i="11"/>
  <c r="BN46" i="15"/>
  <c r="BC40" i="15"/>
  <c r="BC16" i="15"/>
  <c r="BC50" i="15"/>
  <c r="BC48" i="15"/>
  <c r="BC26" i="15"/>
  <c r="AI18" i="10"/>
  <c r="BE18" i="15" s="1"/>
  <c r="AM24" i="10"/>
  <c r="BG24" i="15" s="1"/>
  <c r="AM32" i="10"/>
  <c r="BG32" i="15" s="1"/>
  <c r="AM40" i="10"/>
  <c r="BG40" i="15" s="1"/>
  <c r="AI42" i="10"/>
  <c r="BE42" i="15" s="1"/>
  <c r="AM48" i="10"/>
  <c r="BG48" i="15" s="1"/>
  <c r="E8" i="10"/>
  <c r="AI24" i="10"/>
  <c r="BE24" i="15" s="1"/>
  <c r="AO45" i="15"/>
  <c r="AK16" i="7"/>
  <c r="AS16" i="15" s="1"/>
  <c r="AM27" i="7"/>
  <c r="AT27" i="15" s="1"/>
  <c r="AM35" i="7"/>
  <c r="AT35" i="15" s="1"/>
  <c r="AM51" i="7"/>
  <c r="AT51" i="15" s="1"/>
  <c r="AO42" i="15"/>
  <c r="AO40" i="15"/>
  <c r="AO19" i="15"/>
  <c r="AO24" i="15"/>
  <c r="AE31" i="7"/>
  <c r="AP31" i="15" s="1"/>
  <c r="AM43" i="7"/>
  <c r="AT43" i="15" s="1"/>
  <c r="AO32" i="15"/>
  <c r="AG13" i="7"/>
  <c r="AQ13" i="15" s="1"/>
  <c r="AI21" i="7"/>
  <c r="AR21" i="15"/>
  <c r="AE47" i="7"/>
  <c r="AP47" i="15"/>
  <c r="AO37" i="15"/>
  <c r="AO18" i="15"/>
  <c r="AK13" i="7"/>
  <c r="AS13" i="15" s="1"/>
  <c r="AE23" i="7"/>
  <c r="AP23" i="15"/>
  <c r="AO29" i="15"/>
  <c r="AO48" i="15"/>
  <c r="AO34" i="15"/>
  <c r="AO26" i="15"/>
  <c r="AE15" i="7"/>
  <c r="AP15" i="15" s="1"/>
  <c r="AH32" i="15"/>
  <c r="BA22" i="6"/>
  <c r="AL22" i="15"/>
  <c r="AY35" i="6"/>
  <c r="AK35" i="15"/>
  <c r="AU45" i="6"/>
  <c r="AI45" i="15"/>
  <c r="AH49" i="15"/>
  <c r="AH43" i="15"/>
  <c r="AH38" i="15"/>
  <c r="AH27" i="15"/>
  <c r="AH21" i="15"/>
  <c r="AH46" i="15"/>
  <c r="AH25" i="15"/>
  <c r="BC17" i="6"/>
  <c r="AM17" i="15"/>
  <c r="AU29" i="6"/>
  <c r="AI29" i="15"/>
  <c r="AW40" i="6"/>
  <c r="AJ40" i="15"/>
  <c r="BA30" i="6"/>
  <c r="AL30" i="15"/>
  <c r="AY51" i="6"/>
  <c r="AK51" i="15"/>
  <c r="AH48" i="15"/>
  <c r="AH33" i="15"/>
  <c r="BA14" i="6"/>
  <c r="AL14" i="15"/>
  <c r="BC41" i="6"/>
  <c r="AM41" i="15"/>
  <c r="BC13" i="6"/>
  <c r="AM13" i="15" s="1"/>
  <c r="AY19" i="6"/>
  <c r="AK19" i="15"/>
  <c r="AH24" i="15"/>
  <c r="AU37" i="6"/>
  <c r="AI37" i="15"/>
  <c r="AH16" i="15"/>
  <c r="AS14" i="5"/>
  <c r="AE14" i="15"/>
  <c r="AU25" i="5"/>
  <c r="AF25" i="15"/>
  <c r="AU33" i="5"/>
  <c r="AF33" i="15"/>
  <c r="AQ51" i="5"/>
  <c r="AD51" i="15"/>
  <c r="AA30" i="15"/>
  <c r="AA29" i="15"/>
  <c r="AA32" i="15"/>
  <c r="AS22" i="5"/>
  <c r="AE22" i="15"/>
  <c r="AQ35" i="5"/>
  <c r="AD35" i="15"/>
  <c r="AS46" i="5"/>
  <c r="AE46" i="15"/>
  <c r="AA27" i="15"/>
  <c r="AQ13" i="5"/>
  <c r="AD13" i="15" s="1"/>
  <c r="AQ19" i="5"/>
  <c r="AD19" i="15"/>
  <c r="AO48" i="5"/>
  <c r="AC48" i="15"/>
  <c r="AA41" i="15"/>
  <c r="AM21" i="5"/>
  <c r="AB21" i="15"/>
  <c r="AM45" i="5"/>
  <c r="AB45" i="15"/>
  <c r="AA43" i="15"/>
  <c r="AA38" i="15"/>
  <c r="AA24" i="15"/>
  <c r="AO16" i="5"/>
  <c r="AC16" i="15"/>
  <c r="AA40" i="15"/>
  <c r="AU17" i="5"/>
  <c r="AF17" i="15"/>
  <c r="AC13" i="15"/>
  <c r="AA49" i="15"/>
  <c r="AA37" i="15"/>
  <c r="AE13" i="15"/>
  <c r="X13" i="15"/>
  <c r="AM13" i="3"/>
  <c r="P13" i="15" s="1"/>
  <c r="AO13" i="3"/>
  <c r="Q13" i="15" s="1"/>
  <c r="BD13" i="15"/>
  <c r="AI13" i="15"/>
  <c r="AB13" i="15"/>
  <c r="W13" i="15"/>
  <c r="BG13" i="15"/>
  <c r="AL13" i="15"/>
  <c r="AJ13" i="15"/>
  <c r="AK13" i="15"/>
  <c r="AN53" i="6"/>
  <c r="B15" i="19" s="1"/>
  <c r="AF13" i="15"/>
  <c r="AF53" i="5"/>
  <c r="B14" i="19" s="1"/>
  <c r="AL53" i="4"/>
  <c r="B13" i="19" s="1"/>
  <c r="U13" i="15"/>
  <c r="V13" i="15"/>
  <c r="M13" i="15"/>
  <c r="G18" i="2"/>
  <c r="G40" i="2"/>
  <c r="G26" i="3"/>
  <c r="BF13" i="15"/>
  <c r="E9" i="10"/>
  <c r="E7" i="7"/>
  <c r="E8" i="6"/>
  <c r="E7" i="6"/>
  <c r="B13" i="3"/>
  <c r="F13" i="3" s="1"/>
  <c r="E8" i="5"/>
  <c r="E9" i="5"/>
  <c r="E9" i="6"/>
  <c r="E7" i="5"/>
  <c r="E9" i="4"/>
  <c r="E7" i="4"/>
  <c r="E9" i="3"/>
  <c r="E8" i="4"/>
  <c r="G42" i="2"/>
  <c r="G48" i="2"/>
  <c r="G24" i="2"/>
  <c r="G33" i="3"/>
  <c r="G41" i="2"/>
  <c r="G52" i="3"/>
  <c r="G17" i="3"/>
  <c r="S13" i="13" l="1"/>
  <c r="BY13" i="15" s="1"/>
  <c r="U13" i="13"/>
  <c r="BZ13" i="15" s="1"/>
  <c r="W52" i="13"/>
  <c r="CA52" i="15" s="1"/>
  <c r="BX52" i="15"/>
  <c r="S37" i="13"/>
  <c r="BY37" i="15" s="1"/>
  <c r="S30" i="13"/>
  <c r="BY30" i="15" s="1"/>
  <c r="Y27" i="13"/>
  <c r="CB27" i="15" s="1"/>
  <c r="BX27" i="15"/>
  <c r="W27" i="13"/>
  <c r="CA27" i="15" s="1"/>
  <c r="W17" i="13"/>
  <c r="CA17" i="15" s="1"/>
  <c r="BX17" i="15"/>
  <c r="AA52" i="13"/>
  <c r="CC52" i="15" s="1"/>
  <c r="W30" i="13"/>
  <c r="CA30" i="15" s="1"/>
  <c r="BX30" i="15"/>
  <c r="AA30" i="13"/>
  <c r="CC30" i="15" s="1"/>
  <c r="E8" i="13"/>
  <c r="Y21" i="13"/>
  <c r="CB21" i="15" s="1"/>
  <c r="BX21" i="15"/>
  <c r="W21" i="13"/>
  <c r="CA21" i="15" s="1"/>
  <c r="U15" i="13"/>
  <c r="BZ15" i="15" s="1"/>
  <c r="Y15" i="13"/>
  <c r="CB15" i="15" s="1"/>
  <c r="BX15" i="15"/>
  <c r="L53" i="13"/>
  <c r="B21" i="19" s="1"/>
  <c r="E9" i="13"/>
  <c r="Y52" i="13"/>
  <c r="CB52" i="15" s="1"/>
  <c r="Y37" i="13"/>
  <c r="CB37" i="15" s="1"/>
  <c r="BX37" i="15"/>
  <c r="W37" i="13"/>
  <c r="CA37" i="15" s="1"/>
  <c r="W49" i="13"/>
  <c r="CA49" i="15" s="1"/>
  <c r="BX49" i="15"/>
  <c r="AA49" i="13"/>
  <c r="CC49" i="15" s="1"/>
  <c r="AA47" i="13"/>
  <c r="CC47" i="15" s="1"/>
  <c r="BX47" i="15"/>
  <c r="W47" i="13"/>
  <c r="CA47" i="15" s="1"/>
  <c r="Y43" i="13"/>
  <c r="CB43" i="15" s="1"/>
  <c r="BX43" i="15"/>
  <c r="W43" i="13"/>
  <c r="CA43" i="15" s="1"/>
  <c r="W32" i="13"/>
  <c r="CA32" i="15" s="1"/>
  <c r="BX32" i="15"/>
  <c r="BX50" i="15"/>
  <c r="BX45" i="15"/>
  <c r="BX41" i="15"/>
  <c r="BX39" i="15"/>
  <c r="BX28" i="15"/>
  <c r="W28" i="13"/>
  <c r="CA28" i="15" s="1"/>
  <c r="BX25" i="15"/>
  <c r="BX23" i="15"/>
  <c r="Y51" i="13"/>
  <c r="CB51" i="15" s="1"/>
  <c r="U51" i="13"/>
  <c r="BZ51" i="15" s="1"/>
  <c r="Y50" i="13"/>
  <c r="CB50" i="15" s="1"/>
  <c r="Y48" i="13"/>
  <c r="CB48" i="15" s="1"/>
  <c r="Y46" i="13"/>
  <c r="CB46" i="15" s="1"/>
  <c r="Y44" i="13"/>
  <c r="CB44" i="15" s="1"/>
  <c r="AA43" i="13"/>
  <c r="CC43" i="15" s="1"/>
  <c r="Y40" i="13"/>
  <c r="CB40" i="15" s="1"/>
  <c r="AA39" i="13"/>
  <c r="CC39" i="15" s="1"/>
  <c r="AA37" i="13"/>
  <c r="CC37" i="15" s="1"/>
  <c r="AA35" i="13"/>
  <c r="CC35" i="15" s="1"/>
  <c r="U35" i="13"/>
  <c r="BZ35" i="15" s="1"/>
  <c r="W34" i="13"/>
  <c r="CA34" i="15" s="1"/>
  <c r="Y33" i="13"/>
  <c r="CB33" i="15" s="1"/>
  <c r="AA32" i="13"/>
  <c r="CC32" i="15" s="1"/>
  <c r="U32" i="13"/>
  <c r="BZ32" i="15" s="1"/>
  <c r="U30" i="13"/>
  <c r="BZ30" i="15" s="1"/>
  <c r="U28" i="13"/>
  <c r="BZ28" i="15" s="1"/>
  <c r="U26" i="13"/>
  <c r="BZ26" i="15" s="1"/>
  <c r="U24" i="13"/>
  <c r="BZ24" i="15" s="1"/>
  <c r="U22" i="13"/>
  <c r="BZ22" i="15" s="1"/>
  <c r="U20" i="13"/>
  <c r="BZ20" i="15" s="1"/>
  <c r="Y18" i="13"/>
  <c r="CB18" i="15" s="1"/>
  <c r="U17" i="13"/>
  <c r="BZ17" i="15" s="1"/>
  <c r="W15" i="13"/>
  <c r="CA15" i="15" s="1"/>
  <c r="Y14" i="13"/>
  <c r="CB14" i="15" s="1"/>
  <c r="AA17" i="13"/>
  <c r="CC17" i="15" s="1"/>
  <c r="M53" i="13"/>
  <c r="D21" i="19" s="1"/>
  <c r="BX51" i="15"/>
  <c r="BX48" i="15"/>
  <c r="BX42" i="15"/>
  <c r="CE42" i="15" s="1"/>
  <c r="W41" i="13"/>
  <c r="CA41" i="15" s="1"/>
  <c r="U41" i="13"/>
  <c r="BZ41" i="15" s="1"/>
  <c r="BX29" i="15"/>
  <c r="BX20" i="15"/>
  <c r="U52" i="13"/>
  <c r="BZ52" i="15" s="1"/>
  <c r="AA50" i="13"/>
  <c r="CC50" i="15" s="1"/>
  <c r="U49" i="13"/>
  <c r="BZ49" i="15" s="1"/>
  <c r="W48" i="13"/>
  <c r="CA48" i="15" s="1"/>
  <c r="U47" i="13"/>
  <c r="BZ47" i="15" s="1"/>
  <c r="W46" i="13"/>
  <c r="CA46" i="15" s="1"/>
  <c r="U45" i="13"/>
  <c r="BZ45" i="15" s="1"/>
  <c r="U43" i="13"/>
  <c r="BZ43" i="15" s="1"/>
  <c r="W40" i="13"/>
  <c r="CA40" i="15" s="1"/>
  <c r="U39" i="13"/>
  <c r="BZ39" i="15" s="1"/>
  <c r="W38" i="13"/>
  <c r="CA38" i="15" s="1"/>
  <c r="U37" i="13"/>
  <c r="BZ37" i="15" s="1"/>
  <c r="W36" i="13"/>
  <c r="CA36" i="15" s="1"/>
  <c r="Y35" i="13"/>
  <c r="CB35" i="15" s="1"/>
  <c r="AA34" i="13"/>
  <c r="CC34" i="15" s="1"/>
  <c r="U34" i="13"/>
  <c r="BZ34" i="15" s="1"/>
  <c r="W33" i="13"/>
  <c r="CA33" i="15" s="1"/>
  <c r="Y32" i="13"/>
  <c r="CB32" i="15" s="1"/>
  <c r="AA31" i="13"/>
  <c r="CC31" i="15" s="1"/>
  <c r="Y30" i="13"/>
  <c r="CB30" i="15" s="1"/>
  <c r="AA29" i="13"/>
  <c r="CC29" i="15" s="1"/>
  <c r="Y28" i="13"/>
  <c r="CB28" i="15" s="1"/>
  <c r="AA27" i="13"/>
  <c r="CC27" i="15" s="1"/>
  <c r="AA25" i="13"/>
  <c r="CC25" i="15" s="1"/>
  <c r="Y24" i="13"/>
  <c r="CB24" i="15" s="1"/>
  <c r="AA23" i="13"/>
  <c r="CC23" i="15" s="1"/>
  <c r="Y22" i="13"/>
  <c r="CB22" i="15" s="1"/>
  <c r="AA21" i="13"/>
  <c r="CC21" i="15" s="1"/>
  <c r="AA19" i="13"/>
  <c r="CC19" i="15" s="1"/>
  <c r="U19" i="13"/>
  <c r="BZ19" i="15" s="1"/>
  <c r="W18" i="13"/>
  <c r="CA18" i="15" s="1"/>
  <c r="Y17" i="13"/>
  <c r="CB17" i="15" s="1"/>
  <c r="AA16" i="13"/>
  <c r="CC16" i="15" s="1"/>
  <c r="AA15" i="13"/>
  <c r="CC15" i="15" s="1"/>
  <c r="U16" i="13"/>
  <c r="BZ16" i="15" s="1"/>
  <c r="N53" i="13"/>
  <c r="F21" i="19" s="1"/>
  <c r="G21" i="19" s="1"/>
  <c r="AA42" i="13"/>
  <c r="CC42" i="15" s="1"/>
  <c r="Y42" i="13"/>
  <c r="CB42" i="15" s="1"/>
  <c r="AA26" i="13"/>
  <c r="CC26" i="15" s="1"/>
  <c r="Y26" i="13"/>
  <c r="CB26" i="15" s="1"/>
  <c r="AA51" i="13"/>
  <c r="CC51" i="15" s="1"/>
  <c r="Y49" i="13"/>
  <c r="CB49" i="15" s="1"/>
  <c r="Y47" i="13"/>
  <c r="CB47" i="15" s="1"/>
  <c r="Y45" i="13"/>
  <c r="CB45" i="15" s="1"/>
  <c r="AA44" i="13"/>
  <c r="CC44" i="15" s="1"/>
  <c r="Y41" i="13"/>
  <c r="CB41" i="15" s="1"/>
  <c r="AA38" i="13"/>
  <c r="CC38" i="15" s="1"/>
  <c r="AA36" i="13"/>
  <c r="CC36" i="15" s="1"/>
  <c r="W35" i="13"/>
  <c r="CA35" i="15" s="1"/>
  <c r="AA33" i="13"/>
  <c r="CC33" i="15" s="1"/>
  <c r="U31" i="13"/>
  <c r="BZ31" i="15" s="1"/>
  <c r="U29" i="13"/>
  <c r="BZ29" i="15" s="1"/>
  <c r="U27" i="13"/>
  <c r="BZ27" i="15" s="1"/>
  <c r="W26" i="13"/>
  <c r="CA26" i="15" s="1"/>
  <c r="U25" i="13"/>
  <c r="BZ25" i="15" s="1"/>
  <c r="U23" i="13"/>
  <c r="BZ23" i="15" s="1"/>
  <c r="U21" i="13"/>
  <c r="BZ21" i="15" s="1"/>
  <c r="W20" i="13"/>
  <c r="CA20" i="15" s="1"/>
  <c r="Y19" i="13"/>
  <c r="CB19" i="15" s="1"/>
  <c r="U18" i="13"/>
  <c r="BZ18" i="15" s="1"/>
  <c r="W14" i="13"/>
  <c r="CA14" i="15" s="1"/>
  <c r="BA45" i="12"/>
  <c r="BS45" i="15" s="1"/>
  <c r="BC45" i="12"/>
  <c r="BT45" i="15" s="1"/>
  <c r="BC41" i="12"/>
  <c r="BT41" i="15" s="1"/>
  <c r="BC29" i="12"/>
  <c r="BT29" i="15" s="1"/>
  <c r="BC25" i="12"/>
  <c r="BT25" i="15" s="1"/>
  <c r="BC21" i="12"/>
  <c r="BT21" i="15" s="1"/>
  <c r="BC17" i="12"/>
  <c r="BT17" i="15" s="1"/>
  <c r="BQ49" i="15"/>
  <c r="BG16" i="12"/>
  <c r="BV16" i="15" s="1"/>
  <c r="BG40" i="12"/>
  <c r="BV40" i="15" s="1"/>
  <c r="BG44" i="12"/>
  <c r="BV44" i="15" s="1"/>
  <c r="AY52" i="12"/>
  <c r="BR52" i="15" s="1"/>
  <c r="BG49" i="12"/>
  <c r="BV49" i="15" s="1"/>
  <c r="AY44" i="12"/>
  <c r="BR44" i="15" s="1"/>
  <c r="BQ36" i="15"/>
  <c r="AY24" i="12"/>
  <c r="BR24" i="15" s="1"/>
  <c r="AY20" i="12"/>
  <c r="BR20" i="15" s="1"/>
  <c r="BE20" i="12"/>
  <c r="BU20" i="15" s="1"/>
  <c r="BE29" i="12"/>
  <c r="BU29" i="15" s="1"/>
  <c r="BE25" i="12"/>
  <c r="BU25" i="15" s="1"/>
  <c r="BG36" i="12"/>
  <c r="BV36" i="15" s="1"/>
  <c r="BQ41" i="15"/>
  <c r="AY28" i="12"/>
  <c r="BR28" i="15" s="1"/>
  <c r="BQ24" i="15"/>
  <c r="CE24" i="15" s="1"/>
  <c r="BA36" i="12"/>
  <c r="BS36" i="15" s="1"/>
  <c r="BC36" i="12"/>
  <c r="BT36" i="15" s="1"/>
  <c r="BG45" i="12"/>
  <c r="BV45" i="15" s="1"/>
  <c r="BG41" i="12"/>
  <c r="BV41" i="15" s="1"/>
  <c r="BG33" i="12"/>
  <c r="BV33" i="15" s="1"/>
  <c r="BG29" i="12"/>
  <c r="BV29" i="15" s="1"/>
  <c r="BG25" i="12"/>
  <c r="BV25" i="15" s="1"/>
  <c r="BG21" i="12"/>
  <c r="BV21" i="15" s="1"/>
  <c r="BG17" i="12"/>
  <c r="BV17" i="15" s="1"/>
  <c r="BE32" i="12"/>
  <c r="BU32" i="15" s="1"/>
  <c r="BE28" i="12"/>
  <c r="BU28" i="15" s="1"/>
  <c r="BE24" i="12"/>
  <c r="BU24" i="15" s="1"/>
  <c r="AY49" i="12"/>
  <c r="BR49" i="15" s="1"/>
  <c r="AY45" i="12"/>
  <c r="BR45" i="15" s="1"/>
  <c r="AY41" i="12"/>
  <c r="BR41" i="15" s="1"/>
  <c r="AY33" i="12"/>
  <c r="BR33" i="15" s="1"/>
  <c r="AY29" i="12"/>
  <c r="BR29" i="15" s="1"/>
  <c r="AY21" i="12"/>
  <c r="BR21" i="15" s="1"/>
  <c r="AY17" i="12"/>
  <c r="BR17" i="15" s="1"/>
  <c r="BA29" i="12"/>
  <c r="BS29" i="15" s="1"/>
  <c r="BE17" i="12"/>
  <c r="BU17" i="15" s="1"/>
  <c r="BC37" i="12"/>
  <c r="BT37" i="15" s="1"/>
  <c r="AR53" i="12"/>
  <c r="B20" i="19" s="1"/>
  <c r="BG37" i="12"/>
  <c r="BV37" i="15" s="1"/>
  <c r="AS53" i="12"/>
  <c r="D20" i="19" s="1"/>
  <c r="BQ48" i="15"/>
  <c r="BC48" i="12"/>
  <c r="BT48" i="15" s="1"/>
  <c r="AY37" i="12"/>
  <c r="BR37" i="15" s="1"/>
  <c r="BQ26" i="15"/>
  <c r="CE26" i="15" s="1"/>
  <c r="BC26" i="12"/>
  <c r="BT26" i="15" s="1"/>
  <c r="AY22" i="12"/>
  <c r="BR22" i="15" s="1"/>
  <c r="BA13" i="12"/>
  <c r="BS13" i="15" s="1"/>
  <c r="BC13" i="12"/>
  <c r="BT13" i="15" s="1"/>
  <c r="BC50" i="12"/>
  <c r="BT50" i="15" s="1"/>
  <c r="BC33" i="12"/>
  <c r="BT33" i="15" s="1"/>
  <c r="BE51" i="12"/>
  <c r="BU51" i="15" s="1"/>
  <c r="BE48" i="12"/>
  <c r="BU48" i="15" s="1"/>
  <c r="BQ22" i="15"/>
  <c r="BC22" i="12"/>
  <c r="BT22" i="15" s="1"/>
  <c r="BA37" i="12"/>
  <c r="BS37" i="15" s="1"/>
  <c r="BQ37" i="15"/>
  <c r="AT53" i="12"/>
  <c r="F20" i="19" s="1"/>
  <c r="G20" i="19" s="1"/>
  <c r="AY48" i="12"/>
  <c r="BR48" i="15" s="1"/>
  <c r="AY43" i="12"/>
  <c r="BR43" i="15" s="1"/>
  <c r="AY26" i="12"/>
  <c r="BR26" i="15" s="1"/>
  <c r="BA52" i="12"/>
  <c r="BS52" i="15" s="1"/>
  <c r="BA33" i="12"/>
  <c r="BS33" i="15" s="1"/>
  <c r="BC49" i="12"/>
  <c r="BT49" i="15" s="1"/>
  <c r="BE13" i="12"/>
  <c r="BU13" i="15" s="1"/>
  <c r="BE50" i="12"/>
  <c r="BU50" i="15" s="1"/>
  <c r="BE22" i="12"/>
  <c r="BU22" i="15" s="1"/>
  <c r="E9" i="12"/>
  <c r="BQ33" i="15"/>
  <c r="BE33" i="12"/>
  <c r="BU33" i="15" s="1"/>
  <c r="BQ16" i="15"/>
  <c r="BC16" i="12"/>
  <c r="BT16" i="15" s="1"/>
  <c r="BA49" i="12"/>
  <c r="BS49" i="15" s="1"/>
  <c r="BA43" i="12"/>
  <c r="BS43" i="15" s="1"/>
  <c r="BA26" i="12"/>
  <c r="BS26" i="15" s="1"/>
  <c r="BC52" i="12"/>
  <c r="BT52" i="15" s="1"/>
  <c r="BE52" i="12"/>
  <c r="BU52" i="15" s="1"/>
  <c r="BE16" i="12"/>
  <c r="BU16" i="15" s="1"/>
  <c r="BA40" i="12"/>
  <c r="BS40" i="15" s="1"/>
  <c r="BQ38" i="15"/>
  <c r="BQ35" i="15"/>
  <c r="BQ29" i="15"/>
  <c r="AY19" i="12"/>
  <c r="BR19" i="15" s="1"/>
  <c r="BA39" i="12"/>
  <c r="BS39" i="15" s="1"/>
  <c r="BA25" i="12"/>
  <c r="BS25" i="15" s="1"/>
  <c r="BA23" i="12"/>
  <c r="BS23" i="15" s="1"/>
  <c r="BA19" i="12"/>
  <c r="BS19" i="15" s="1"/>
  <c r="BC32" i="12"/>
  <c r="BT32" i="15" s="1"/>
  <c r="AQ32" i="11"/>
  <c r="BM32" i="15" s="1"/>
  <c r="AO32" i="11"/>
  <c r="BL32" i="15" s="1"/>
  <c r="BJ32" i="15"/>
  <c r="AS32" i="11"/>
  <c r="BN32" i="15" s="1"/>
  <c r="AU30" i="11"/>
  <c r="BO30" i="15" s="1"/>
  <c r="AU32" i="11"/>
  <c r="BO32" i="15" s="1"/>
  <c r="AU41" i="11"/>
  <c r="BO41" i="15" s="1"/>
  <c r="AO50" i="11"/>
  <c r="BL50" i="15" s="1"/>
  <c r="BJ50" i="15"/>
  <c r="AQ52" i="11"/>
  <c r="BM52" i="15" s="1"/>
  <c r="BJ52" i="15"/>
  <c r="AO52" i="11"/>
  <c r="BL52" i="15" s="1"/>
  <c r="AS52" i="11"/>
  <c r="BN52" i="15" s="1"/>
  <c r="AO47" i="11"/>
  <c r="BL47" i="15" s="1"/>
  <c r="AO41" i="11"/>
  <c r="BL41" i="15" s="1"/>
  <c r="AO30" i="11"/>
  <c r="BL30" i="15" s="1"/>
  <c r="BJ30" i="15"/>
  <c r="AS30" i="11"/>
  <c r="BN30" i="15" s="1"/>
  <c r="AM14" i="11"/>
  <c r="BK14" i="15" s="1"/>
  <c r="AS42" i="11"/>
  <c r="BN42" i="15" s="1"/>
  <c r="BJ42" i="15"/>
  <c r="AQ44" i="11"/>
  <c r="BM44" i="15" s="1"/>
  <c r="BJ44" i="15"/>
  <c r="AO44" i="11"/>
  <c r="BL44" i="15" s="1"/>
  <c r="AU50" i="11"/>
  <c r="BO50" i="15" s="1"/>
  <c r="BJ14" i="15"/>
  <c r="AS14" i="11"/>
  <c r="BN14" i="15" s="1"/>
  <c r="AF53" i="11"/>
  <c r="B19" i="19" s="1"/>
  <c r="AU14" i="11"/>
  <c r="BO14" i="15" s="1"/>
  <c r="E8" i="11"/>
  <c r="E7" i="11"/>
  <c r="BJ18" i="15"/>
  <c r="AQ18" i="11"/>
  <c r="BM18" i="15" s="1"/>
  <c r="AU18" i="11"/>
  <c r="BO18" i="15" s="1"/>
  <c r="BJ22" i="15"/>
  <c r="AO22" i="11"/>
  <c r="BL22" i="15" s="1"/>
  <c r="AU22" i="11"/>
  <c r="BO22" i="15" s="1"/>
  <c r="BJ26" i="15"/>
  <c r="AS26" i="11"/>
  <c r="BN26" i="15" s="1"/>
  <c r="AU26" i="11"/>
  <c r="BO26" i="15" s="1"/>
  <c r="AM30" i="11"/>
  <c r="BK30" i="15" s="1"/>
  <c r="AM32" i="11"/>
  <c r="BK32" i="15" s="1"/>
  <c r="AM41" i="11"/>
  <c r="BK41" i="15" s="1"/>
  <c r="BJ47" i="15"/>
  <c r="AQ47" i="11"/>
  <c r="BM47" i="15" s="1"/>
  <c r="AS49" i="11"/>
  <c r="BN49" i="15" s="1"/>
  <c r="BJ49" i="15"/>
  <c r="AU49" i="11"/>
  <c r="BO49" i="15" s="1"/>
  <c r="AO49" i="11"/>
  <c r="BL49" i="15" s="1"/>
  <c r="AQ30" i="11"/>
  <c r="BM30" i="15" s="1"/>
  <c r="AQ26" i="11"/>
  <c r="BM26" i="15" s="1"/>
  <c r="AQ22" i="11"/>
  <c r="BM22" i="15" s="1"/>
  <c r="AQ14" i="11"/>
  <c r="BM14" i="15" s="1"/>
  <c r="AS50" i="11"/>
  <c r="BN50" i="15" s="1"/>
  <c r="AG53" i="11"/>
  <c r="D19" i="19" s="1"/>
  <c r="AU15" i="11"/>
  <c r="BO15" i="15" s="1"/>
  <c r="AM16" i="11"/>
  <c r="BK16" i="15" s="1"/>
  <c r="AM20" i="11"/>
  <c r="BK20" i="15" s="1"/>
  <c r="AU23" i="11"/>
  <c r="BO23" i="15" s="1"/>
  <c r="AM24" i="11"/>
  <c r="BK24" i="15" s="1"/>
  <c r="AU27" i="11"/>
  <c r="BO27" i="15" s="1"/>
  <c r="BJ31" i="15"/>
  <c r="BJ43" i="15"/>
  <c r="AM45" i="11"/>
  <c r="BK45" i="15" s="1"/>
  <c r="BJ46" i="15"/>
  <c r="BJ48" i="15"/>
  <c r="BJ51" i="15"/>
  <c r="AO51" i="11"/>
  <c r="BL51" i="15" s="1"/>
  <c r="AO40" i="11"/>
  <c r="BL40" i="15" s="1"/>
  <c r="AO36" i="11"/>
  <c r="BL36" i="15" s="1"/>
  <c r="AO29" i="11"/>
  <c r="BL29" i="15" s="1"/>
  <c r="AO25" i="11"/>
  <c r="BL25" i="15" s="1"/>
  <c r="AO21" i="11"/>
  <c r="BL21" i="15" s="1"/>
  <c r="AO17" i="11"/>
  <c r="BL17" i="15" s="1"/>
  <c r="AQ13" i="11"/>
  <c r="BM13" i="15" s="1"/>
  <c r="AQ45" i="11"/>
  <c r="BM45" i="15" s="1"/>
  <c r="AQ37" i="11"/>
  <c r="BM37" i="15" s="1"/>
  <c r="AQ29" i="11"/>
  <c r="BM29" i="15" s="1"/>
  <c r="AQ25" i="11"/>
  <c r="BM25" i="15" s="1"/>
  <c r="AQ17" i="11"/>
  <c r="BM17" i="15" s="1"/>
  <c r="AS47" i="11"/>
  <c r="BN47" i="15" s="1"/>
  <c r="AS41" i="11"/>
  <c r="BN41" i="15" s="1"/>
  <c r="AS22" i="11"/>
  <c r="BN22" i="15" s="1"/>
  <c r="AS18" i="11"/>
  <c r="BN18" i="15" s="1"/>
  <c r="AO26" i="11"/>
  <c r="BL26" i="15" s="1"/>
  <c r="AO14" i="11"/>
  <c r="BL14" i="15" s="1"/>
  <c r="AS44" i="11"/>
  <c r="BN44" i="15" s="1"/>
  <c r="AU20" i="11"/>
  <c r="BO20" i="15" s="1"/>
  <c r="AU24" i="11"/>
  <c r="BO24" i="15" s="1"/>
  <c r="AM31" i="11"/>
  <c r="BK31" i="15" s="1"/>
  <c r="AM43" i="11"/>
  <c r="BK43" i="15" s="1"/>
  <c r="AM48" i="11"/>
  <c r="BK48" i="15" s="1"/>
  <c r="AH53" i="11"/>
  <c r="F19" i="19" s="1"/>
  <c r="G19" i="19" s="1"/>
  <c r="AO46" i="11"/>
  <c r="BL46" i="15" s="1"/>
  <c r="AO42" i="11"/>
  <c r="BL42" i="15" s="1"/>
  <c r="AO31" i="11"/>
  <c r="BL31" i="15" s="1"/>
  <c r="AO28" i="11"/>
  <c r="BL28" i="15" s="1"/>
  <c r="AO20" i="11"/>
  <c r="BL20" i="15" s="1"/>
  <c r="AO16" i="11"/>
  <c r="BL16" i="15" s="1"/>
  <c r="AQ50" i="11"/>
  <c r="BM50" i="15" s="1"/>
  <c r="AQ42" i="11"/>
  <c r="BM42" i="15" s="1"/>
  <c r="AQ39" i="11"/>
  <c r="BM39" i="15" s="1"/>
  <c r="AQ34" i="11"/>
  <c r="BM34" i="15" s="1"/>
  <c r="AQ28" i="11"/>
  <c r="BM28" i="15" s="1"/>
  <c r="AQ24" i="11"/>
  <c r="BM24" i="15" s="1"/>
  <c r="AQ20" i="11"/>
  <c r="BM20" i="15" s="1"/>
  <c r="AQ16" i="11"/>
  <c r="BM16" i="15" s="1"/>
  <c r="AS40" i="11"/>
  <c r="BN40" i="15" s="1"/>
  <c r="AS35" i="11"/>
  <c r="BN35" i="15" s="1"/>
  <c r="AS29" i="11"/>
  <c r="BN29" i="15" s="1"/>
  <c r="AS25" i="11"/>
  <c r="BN25" i="15" s="1"/>
  <c r="AS21" i="11"/>
  <c r="BN21" i="15" s="1"/>
  <c r="AO18" i="11"/>
  <c r="BL18" i="15" s="1"/>
  <c r="AU17" i="11"/>
  <c r="BO17" i="15" s="1"/>
  <c r="AM18" i="11"/>
  <c r="BK18" i="15" s="1"/>
  <c r="AU21" i="11"/>
  <c r="BO21" i="15" s="1"/>
  <c r="AM22" i="11"/>
  <c r="BK22" i="15" s="1"/>
  <c r="AM26" i="11"/>
  <c r="BK26" i="15" s="1"/>
  <c r="AM29" i="11"/>
  <c r="BK29" i="15" s="1"/>
  <c r="AM13" i="11"/>
  <c r="BK13" i="15" s="1"/>
  <c r="AO48" i="11"/>
  <c r="BL48" i="15" s="1"/>
  <c r="AO39" i="11"/>
  <c r="BL39" i="15" s="1"/>
  <c r="AO35" i="11"/>
  <c r="BL35" i="15" s="1"/>
  <c r="AO27" i="11"/>
  <c r="BL27" i="15" s="1"/>
  <c r="AO23" i="11"/>
  <c r="BL23" i="15" s="1"/>
  <c r="AO15" i="11"/>
  <c r="BL15" i="15" s="1"/>
  <c r="AQ49" i="11"/>
  <c r="BM49" i="15" s="1"/>
  <c r="AQ41" i="11"/>
  <c r="BM41" i="15" s="1"/>
  <c r="AQ33" i="11"/>
  <c r="BM33" i="15" s="1"/>
  <c r="AQ27" i="11"/>
  <c r="BM27" i="15" s="1"/>
  <c r="AQ23" i="11"/>
  <c r="BM23" i="15" s="1"/>
  <c r="AQ19" i="11"/>
  <c r="BM19" i="15" s="1"/>
  <c r="AS51" i="11"/>
  <c r="BN51" i="15" s="1"/>
  <c r="AS48" i="11"/>
  <c r="BN48" i="15" s="1"/>
  <c r="AS45" i="11"/>
  <c r="BN45" i="15" s="1"/>
  <c r="AS34" i="11"/>
  <c r="BN34" i="15" s="1"/>
  <c r="AS28" i="11"/>
  <c r="BN28" i="15" s="1"/>
  <c r="AS24" i="11"/>
  <c r="BN24" i="15" s="1"/>
  <c r="AS16" i="11"/>
  <c r="BN16" i="15" s="1"/>
  <c r="AS20" i="11"/>
  <c r="BN20" i="15" s="1"/>
  <c r="AS23" i="11"/>
  <c r="BN23" i="15" s="1"/>
  <c r="AG17" i="10"/>
  <c r="BD17" i="15" s="1"/>
  <c r="AG28" i="10"/>
  <c r="BD28" i="15" s="1"/>
  <c r="AO17" i="10"/>
  <c r="BH17" i="15" s="1"/>
  <c r="Z53" i="10"/>
  <c r="B18" i="19" s="1"/>
  <c r="BC15" i="15"/>
  <c r="AI15" i="10"/>
  <c r="BE15" i="15" s="1"/>
  <c r="AM16" i="10"/>
  <c r="BG16" i="15" s="1"/>
  <c r="AM19" i="10"/>
  <c r="BG19" i="15" s="1"/>
  <c r="AI19" i="10"/>
  <c r="BE19" i="15" s="1"/>
  <c r="AG31" i="10"/>
  <c r="BD31" i="15" s="1"/>
  <c r="BC32" i="15"/>
  <c r="AG34" i="10"/>
  <c r="BD34" i="15" s="1"/>
  <c r="BC39" i="15"/>
  <c r="AG39" i="10"/>
  <c r="BD39" i="15" s="1"/>
  <c r="BC43" i="15"/>
  <c r="AM43" i="10"/>
  <c r="BG43" i="15" s="1"/>
  <c r="AI43" i="10"/>
  <c r="BE43" i="15" s="1"/>
  <c r="BC46" i="15"/>
  <c r="AO51" i="10"/>
  <c r="BH51" i="15" s="1"/>
  <c r="AA53" i="10"/>
  <c r="D18" i="19" s="1"/>
  <c r="AK41" i="10"/>
  <c r="BF41" i="15" s="1"/>
  <c r="AK39" i="10"/>
  <c r="BF39" i="15" s="1"/>
  <c r="AK25" i="10"/>
  <c r="BF25" i="15" s="1"/>
  <c r="AK23" i="10"/>
  <c r="BF23" i="15" s="1"/>
  <c r="AM42" i="10"/>
  <c r="BG42" i="15" s="1"/>
  <c r="AM28" i="10"/>
  <c r="BG28" i="15" s="1"/>
  <c r="AM17" i="10"/>
  <c r="BG17" i="15" s="1"/>
  <c r="BC37" i="15"/>
  <c r="BC31" i="15"/>
  <c r="BC19" i="15"/>
  <c r="AK37" i="10"/>
  <c r="BF37" i="15" s="1"/>
  <c r="BC27" i="15"/>
  <c r="CE27" i="15" s="1"/>
  <c r="AM27" i="10"/>
  <c r="BG27" i="15" s="1"/>
  <c r="AI27" i="10"/>
  <c r="BE27" i="15" s="1"/>
  <c r="AG27" i="10"/>
  <c r="BD27" i="15" s="1"/>
  <c r="AI28" i="10"/>
  <c r="BE28" i="15" s="1"/>
  <c r="AI14" i="10"/>
  <c r="BE14" i="15" s="1"/>
  <c r="AK28" i="10"/>
  <c r="BF28" i="15" s="1"/>
  <c r="CE14" i="15"/>
  <c r="CF14" i="15" s="1"/>
  <c r="AG16" i="10"/>
  <c r="BD16" i="15" s="1"/>
  <c r="AG21" i="10"/>
  <c r="BD21" i="15" s="1"/>
  <c r="BC22" i="15"/>
  <c r="AO22" i="10"/>
  <c r="BH22" i="15" s="1"/>
  <c r="AG25" i="10"/>
  <c r="BD25" i="15" s="1"/>
  <c r="AO27" i="10"/>
  <c r="BH27" i="15" s="1"/>
  <c r="AG32" i="10"/>
  <c r="BD32" i="15" s="1"/>
  <c r="BC52" i="15"/>
  <c r="AI52" i="10"/>
  <c r="BE52" i="15" s="1"/>
  <c r="AI38" i="10"/>
  <c r="BE38" i="15" s="1"/>
  <c r="AI36" i="10"/>
  <c r="BE36" i="15" s="1"/>
  <c r="AI20" i="10"/>
  <c r="BE20" i="15" s="1"/>
  <c r="AK43" i="10"/>
  <c r="BF43" i="15" s="1"/>
  <c r="AM46" i="10"/>
  <c r="BG46" i="15" s="1"/>
  <c r="BC34" i="15"/>
  <c r="AM14" i="10"/>
  <c r="BG14" i="15" s="1"/>
  <c r="AM38" i="10"/>
  <c r="BG38" i="15" s="1"/>
  <c r="AO43" i="10"/>
  <c r="BH43" i="15" s="1"/>
  <c r="AG14" i="10"/>
  <c r="BD14" i="15" s="1"/>
  <c r="AG18" i="10"/>
  <c r="BD18" i="15" s="1"/>
  <c r="AG33" i="10"/>
  <c r="BD33" i="15" s="1"/>
  <c r="AG38" i="10"/>
  <c r="BD38" i="15" s="1"/>
  <c r="AG41" i="10"/>
  <c r="BD41" i="15" s="1"/>
  <c r="AG42" i="10"/>
  <c r="BD42" i="15" s="1"/>
  <c r="AK27" i="10"/>
  <c r="BF27" i="15" s="1"/>
  <c r="AO41" i="10"/>
  <c r="BH41" i="15" s="1"/>
  <c r="BC17" i="15"/>
  <c r="BC18" i="15"/>
  <c r="BC33" i="15"/>
  <c r="AM35" i="10"/>
  <c r="BG35" i="15" s="1"/>
  <c r="AI35" i="10"/>
  <c r="BE35" i="15" s="1"/>
  <c r="AG37" i="10"/>
  <c r="BD37" i="15" s="1"/>
  <c r="BC41" i="15"/>
  <c r="AM51" i="10"/>
  <c r="BG51" i="15" s="1"/>
  <c r="AI51" i="10"/>
  <c r="BE51" i="15" s="1"/>
  <c r="AG51" i="10"/>
  <c r="BD51" i="15" s="1"/>
  <c r="AK33" i="10"/>
  <c r="BF33" i="15" s="1"/>
  <c r="AK31" i="10"/>
  <c r="BF31" i="15" s="1"/>
  <c r="AK29" i="10"/>
  <c r="BF29" i="15" s="1"/>
  <c r="AK17" i="10"/>
  <c r="BF17" i="15" s="1"/>
  <c r="AK15" i="10"/>
  <c r="BF15" i="15" s="1"/>
  <c r="AM52" i="10"/>
  <c r="BG52" i="15" s="1"/>
  <c r="AM36" i="10"/>
  <c r="BG36" i="15" s="1"/>
  <c r="AM20" i="10"/>
  <c r="BG20" i="15" s="1"/>
  <c r="AG49" i="10"/>
  <c r="BD49" i="15" s="1"/>
  <c r="BG45" i="8"/>
  <c r="BA45" i="15" s="1"/>
  <c r="BC21" i="8"/>
  <c r="AY21" i="15" s="1"/>
  <c r="AY49" i="8"/>
  <c r="AW49" i="15" s="1"/>
  <c r="BA45" i="8"/>
  <c r="AX45" i="15" s="1"/>
  <c r="BA29" i="8"/>
  <c r="AX29" i="15" s="1"/>
  <c r="BE49" i="8"/>
  <c r="AZ49" i="15" s="1"/>
  <c r="BA25" i="8"/>
  <c r="AX25" i="15" s="1"/>
  <c r="BE45" i="8"/>
  <c r="AZ45" i="15" s="1"/>
  <c r="BE23" i="8"/>
  <c r="AZ23" i="15" s="1"/>
  <c r="AY23" i="8"/>
  <c r="AW23" i="15" s="1"/>
  <c r="BC22" i="8"/>
  <c r="AY22" i="15" s="1"/>
  <c r="BG21" i="8"/>
  <c r="BA21" i="15" s="1"/>
  <c r="BG20" i="8"/>
  <c r="BA20" i="15" s="1"/>
  <c r="AY18" i="8"/>
  <c r="AW18" i="15" s="1"/>
  <c r="BC17" i="8"/>
  <c r="AY17" i="15" s="1"/>
  <c r="BE15" i="8"/>
  <c r="AZ15" i="15" s="1"/>
  <c r="BG14" i="8"/>
  <c r="BA14" i="15" s="1"/>
  <c r="BA14" i="8"/>
  <c r="AX14" i="15" s="1"/>
  <c r="AR53" i="8"/>
  <c r="B17" i="19" s="1"/>
  <c r="CE35" i="15"/>
  <c r="CE44" i="15"/>
  <c r="AS53" i="8"/>
  <c r="D17" i="19" s="1"/>
  <c r="AV52" i="15"/>
  <c r="AV51" i="15"/>
  <c r="CE51" i="15" s="1"/>
  <c r="AV50" i="15"/>
  <c r="AV49" i="15"/>
  <c r="AV48" i="15"/>
  <c r="CE48" i="15" s="1"/>
  <c r="AV47" i="15"/>
  <c r="AV46" i="15"/>
  <c r="CE46" i="15" s="1"/>
  <c r="AV45" i="15"/>
  <c r="AV43" i="15"/>
  <c r="AV42" i="15"/>
  <c r="AV40" i="15"/>
  <c r="CE40" i="15" s="1"/>
  <c r="AV39" i="15"/>
  <c r="AV37" i="15"/>
  <c r="AV36" i="15"/>
  <c r="BA34" i="8"/>
  <c r="AX34" i="15" s="1"/>
  <c r="AV34" i="15"/>
  <c r="CE34" i="15" s="1"/>
  <c r="AY31" i="8"/>
  <c r="AW31" i="15" s="1"/>
  <c r="BG31" i="8"/>
  <c r="BA31" i="15" s="1"/>
  <c r="AY29" i="8"/>
  <c r="AW29" i="15" s="1"/>
  <c r="BG29" i="8"/>
  <c r="BA29" i="15" s="1"/>
  <c r="BC25" i="8"/>
  <c r="AY25" i="15" s="1"/>
  <c r="BG25" i="8"/>
  <c r="BA25" i="15" s="1"/>
  <c r="BC42" i="8"/>
  <c r="AY42" i="15" s="1"/>
  <c r="BA41" i="8"/>
  <c r="AX41" i="15" s="1"/>
  <c r="BE39" i="8"/>
  <c r="AZ39" i="15" s="1"/>
  <c r="AY39" i="8"/>
  <c r="AW39" i="15" s="1"/>
  <c r="BC38" i="8"/>
  <c r="AY38" i="15" s="1"/>
  <c r="BG37" i="8"/>
  <c r="BA37" i="15" s="1"/>
  <c r="BG36" i="8"/>
  <c r="BA36" i="15" s="1"/>
  <c r="AY34" i="8"/>
  <c r="AW34" i="15" s="1"/>
  <c r="BC33" i="8"/>
  <c r="AY33" i="15" s="1"/>
  <c r="BC32" i="8"/>
  <c r="AY32" i="15" s="1"/>
  <c r="BA31" i="8"/>
  <c r="AX31" i="15" s="1"/>
  <c r="BE30" i="8"/>
  <c r="AZ30" i="15" s="1"/>
  <c r="BE29" i="8"/>
  <c r="AZ29" i="15" s="1"/>
  <c r="BC28" i="8"/>
  <c r="AY28" i="15" s="1"/>
  <c r="BG26" i="8"/>
  <c r="BA26" i="15" s="1"/>
  <c r="BA26" i="8"/>
  <c r="AX26" i="15" s="1"/>
  <c r="BE25" i="8"/>
  <c r="AZ25" i="15" s="1"/>
  <c r="AY25" i="8"/>
  <c r="AW25" i="15" s="1"/>
  <c r="AY24" i="8"/>
  <c r="AW24" i="15" s="1"/>
  <c r="BA21" i="8"/>
  <c r="AX21" i="15" s="1"/>
  <c r="BE20" i="8"/>
  <c r="AZ20" i="15" s="1"/>
  <c r="BE19" i="8"/>
  <c r="AZ19" i="15" s="1"/>
  <c r="BC18" i="8"/>
  <c r="AY18" i="15" s="1"/>
  <c r="BG17" i="8"/>
  <c r="BA17" i="15" s="1"/>
  <c r="BG16" i="8"/>
  <c r="BA16" i="15" s="1"/>
  <c r="BC15" i="8"/>
  <c r="AY15" i="15" s="1"/>
  <c r="AY14" i="8"/>
  <c r="AW14" i="15" s="1"/>
  <c r="BA22" i="8"/>
  <c r="AX22" i="15" s="1"/>
  <c r="BE22" i="8"/>
  <c r="AZ22" i="15" s="1"/>
  <c r="AY19" i="8"/>
  <c r="AW19" i="15" s="1"/>
  <c r="BC19" i="8"/>
  <c r="AY19" i="15" s="1"/>
  <c r="BC16" i="8"/>
  <c r="AY16" i="15" s="1"/>
  <c r="E9" i="8"/>
  <c r="CE28" i="15"/>
  <c r="AT53" i="8"/>
  <c r="F17" i="19" s="1"/>
  <c r="G17" i="19" s="1"/>
  <c r="BC41" i="8"/>
  <c r="AY41" i="15" s="1"/>
  <c r="BG41" i="8"/>
  <c r="BA41" i="15" s="1"/>
  <c r="BA38" i="8"/>
  <c r="AX38" i="15" s="1"/>
  <c r="BE38" i="8"/>
  <c r="AZ38" i="15" s="1"/>
  <c r="AY35" i="8"/>
  <c r="AW35" i="15" s="1"/>
  <c r="BC35" i="8"/>
  <c r="AY35" i="15" s="1"/>
  <c r="AW13" i="15"/>
  <c r="BA51" i="8"/>
  <c r="AX51" i="15" s="1"/>
  <c r="BG49" i="8"/>
  <c r="BA49" i="15" s="1"/>
  <c r="AY48" i="8"/>
  <c r="AW48" i="15" s="1"/>
  <c r="BE46" i="8"/>
  <c r="AZ46" i="15" s="1"/>
  <c r="BA43" i="8"/>
  <c r="AX43" i="15" s="1"/>
  <c r="BG42" i="8"/>
  <c r="BA42" i="15" s="1"/>
  <c r="BA42" i="8"/>
  <c r="AX42" i="15" s="1"/>
  <c r="BE41" i="8"/>
  <c r="AZ41" i="15" s="1"/>
  <c r="AY41" i="8"/>
  <c r="AW41" i="15" s="1"/>
  <c r="AY40" i="8"/>
  <c r="AW40" i="15" s="1"/>
  <c r="BA37" i="8"/>
  <c r="AX37" i="15" s="1"/>
  <c r="BE36" i="8"/>
  <c r="AZ36" i="15" s="1"/>
  <c r="BE35" i="8"/>
  <c r="AZ35" i="15" s="1"/>
  <c r="BC34" i="8"/>
  <c r="AY34" i="15" s="1"/>
  <c r="BG33" i="8"/>
  <c r="BA33" i="15" s="1"/>
  <c r="BG32" i="8"/>
  <c r="BA32" i="15" s="1"/>
  <c r="BE31" i="8"/>
  <c r="AZ31" i="15" s="1"/>
  <c r="AY30" i="8"/>
  <c r="AW30" i="15" s="1"/>
  <c r="BC29" i="8"/>
  <c r="AY29" i="15" s="1"/>
  <c r="BG28" i="8"/>
  <c r="BA28" i="15" s="1"/>
  <c r="BA28" i="8"/>
  <c r="AX28" i="15" s="1"/>
  <c r="BA27" i="8"/>
  <c r="AX27" i="15" s="1"/>
  <c r="BC24" i="8"/>
  <c r="AY24" i="15" s="1"/>
  <c r="BG22" i="8"/>
  <c r="BA22" i="15" s="1"/>
  <c r="BE21" i="8"/>
  <c r="AZ21" i="15" s="1"/>
  <c r="AY21" i="8"/>
  <c r="AW21" i="15" s="1"/>
  <c r="AY20" i="8"/>
  <c r="AW20" i="15" s="1"/>
  <c r="BG18" i="8"/>
  <c r="BA18" i="15" s="1"/>
  <c r="BA17" i="8"/>
  <c r="AX17" i="15" s="1"/>
  <c r="BE16" i="8"/>
  <c r="AZ16" i="15" s="1"/>
  <c r="BA15" i="8"/>
  <c r="AX15" i="15" s="1"/>
  <c r="BE14" i="8"/>
  <c r="AZ14" i="15" s="1"/>
  <c r="AV23" i="15"/>
  <c r="BC23" i="8"/>
  <c r="AY23" i="15" s="1"/>
  <c r="CE32" i="15"/>
  <c r="AV22" i="15"/>
  <c r="AV21" i="15"/>
  <c r="AV20" i="15"/>
  <c r="AV19" i="15"/>
  <c r="CE19" i="15" s="1"/>
  <c r="CF19" i="15" s="1"/>
  <c r="AV18" i="15"/>
  <c r="AV17" i="15"/>
  <c r="AV16" i="15"/>
  <c r="CE16" i="15" s="1"/>
  <c r="CF16" i="15" s="1"/>
  <c r="AV15" i="15"/>
  <c r="BG44" i="8"/>
  <c r="BA44" i="15" s="1"/>
  <c r="BC44" i="8"/>
  <c r="AY44" i="15" s="1"/>
  <c r="AY44" i="8"/>
  <c r="AW44" i="15" s="1"/>
  <c r="BE43" i="8"/>
  <c r="AZ43" i="15" s="1"/>
  <c r="BC40" i="8"/>
  <c r="AY40" i="15" s="1"/>
  <c r="BG39" i="8"/>
  <c r="BA39" i="15" s="1"/>
  <c r="BG38" i="8"/>
  <c r="BA38" i="15" s="1"/>
  <c r="BE37" i="8"/>
  <c r="AZ37" i="15" s="1"/>
  <c r="AY37" i="8"/>
  <c r="AW37" i="15" s="1"/>
  <c r="AY36" i="8"/>
  <c r="AW36" i="15" s="1"/>
  <c r="BG34" i="8"/>
  <c r="BA34" i="15" s="1"/>
  <c r="BA33" i="8"/>
  <c r="AX33" i="15" s="1"/>
  <c r="BE32" i="8"/>
  <c r="AZ32" i="15" s="1"/>
  <c r="AY32" i="8"/>
  <c r="AW32" i="15" s="1"/>
  <c r="BC31" i="8"/>
  <c r="AY31" i="15" s="1"/>
  <c r="BE27" i="8"/>
  <c r="AZ27" i="15" s="1"/>
  <c r="AY27" i="8"/>
  <c r="AW27" i="15" s="1"/>
  <c r="AY26" i="8"/>
  <c r="AW26" i="15" s="1"/>
  <c r="BG24" i="8"/>
  <c r="BA24" i="15" s="1"/>
  <c r="BA24" i="8"/>
  <c r="AX24" i="15" s="1"/>
  <c r="BA23" i="8"/>
  <c r="AX23" i="15" s="1"/>
  <c r="AY22" i="8"/>
  <c r="AW22" i="15" s="1"/>
  <c r="BC20" i="8"/>
  <c r="AY20" i="15" s="1"/>
  <c r="BG19" i="8"/>
  <c r="BA19" i="15" s="1"/>
  <c r="BE18" i="8"/>
  <c r="AZ18" i="15" s="1"/>
  <c r="BE17" i="8"/>
  <c r="AZ17" i="15" s="1"/>
  <c r="BG15" i="8"/>
  <c r="BA15" i="15" s="1"/>
  <c r="BC14" i="8"/>
  <c r="AY14" i="15" s="1"/>
  <c r="BE33" i="8"/>
  <c r="AZ33" i="15" s="1"/>
  <c r="AK36" i="7"/>
  <c r="AS36" i="15" s="1"/>
  <c r="X53" i="7"/>
  <c r="B16" i="19" s="1"/>
  <c r="AO39" i="15"/>
  <c r="Y53" i="7"/>
  <c r="D16" i="19" s="1"/>
  <c r="AK39" i="7"/>
  <c r="AS39" i="15" s="1"/>
  <c r="AE39" i="7"/>
  <c r="AP39" i="15" s="1"/>
  <c r="AE36" i="7"/>
  <c r="AP36" i="15" s="1"/>
  <c r="AM32" i="7"/>
  <c r="AT32" i="15" s="1"/>
  <c r="AI30" i="7"/>
  <c r="AR30" i="15" s="1"/>
  <c r="AI26" i="7"/>
  <c r="AR26" i="15" s="1"/>
  <c r="AM17" i="7"/>
  <c r="AT17" i="15" s="1"/>
  <c r="AG17" i="7"/>
  <c r="AQ17" i="15" s="1"/>
  <c r="E9" i="7"/>
  <c r="AG50" i="7"/>
  <c r="AQ50" i="15" s="1"/>
  <c r="Z53" i="7"/>
  <c r="F16" i="19" s="1"/>
  <c r="G16" i="19" s="1"/>
  <c r="AO43" i="15"/>
  <c r="AK43" i="7"/>
  <c r="AS43" i="15" s="1"/>
  <c r="AI39" i="7"/>
  <c r="AR39" i="15" s="1"/>
  <c r="AI36" i="7"/>
  <c r="AR36" i="15" s="1"/>
  <c r="AI43" i="7"/>
  <c r="AR43" i="15" s="1"/>
  <c r="AE43" i="7"/>
  <c r="AP43" i="15" s="1"/>
  <c r="AM36" i="7"/>
  <c r="AT36" i="15" s="1"/>
  <c r="AG36" i="7"/>
  <c r="AQ36" i="15" s="1"/>
  <c r="AE32" i="7"/>
  <c r="AP32" i="15" s="1"/>
  <c r="AE26" i="7"/>
  <c r="AP26" i="15" s="1"/>
  <c r="AE17" i="7"/>
  <c r="AP17" i="15" s="1"/>
  <c r="G26" i="2"/>
  <c r="G22" i="2"/>
  <c r="G39" i="2"/>
  <c r="G44" i="2"/>
  <c r="G28" i="2"/>
  <c r="CE50" i="15"/>
  <c r="AQ45" i="3"/>
  <c r="R45" i="15" s="1"/>
  <c r="AQ41" i="3"/>
  <c r="R41" i="15" s="1"/>
  <c r="AQ37" i="3"/>
  <c r="R37" i="15" s="1"/>
  <c r="AQ33" i="3"/>
  <c r="R33" i="15" s="1"/>
  <c r="AQ17" i="3"/>
  <c r="R17" i="15" s="1"/>
  <c r="M17" i="15"/>
  <c r="AQ29" i="3"/>
  <c r="R29" i="15" s="1"/>
  <c r="CE45" i="15"/>
  <c r="CE29" i="15"/>
  <c r="CE47" i="15"/>
  <c r="E36" i="4"/>
  <c r="B36" i="5"/>
  <c r="E36" i="5" s="1"/>
  <c r="B42" i="4"/>
  <c r="E42" i="4" s="1"/>
  <c r="F42" i="3"/>
  <c r="B32" i="4"/>
  <c r="F32" i="3"/>
  <c r="B18" i="4"/>
  <c r="F18" i="4" s="1"/>
  <c r="E18" i="3"/>
  <c r="AO51" i="3"/>
  <c r="Q51" i="15" s="1"/>
  <c r="AK50" i="3"/>
  <c r="O50" i="15" s="1"/>
  <c r="AI28" i="3"/>
  <c r="N28" i="15" s="1"/>
  <c r="AI25" i="3"/>
  <c r="N25" i="15" s="1"/>
  <c r="AI18" i="3"/>
  <c r="N18" i="15" s="1"/>
  <c r="AK48" i="3"/>
  <c r="O48" i="15" s="1"/>
  <c r="AI46" i="3"/>
  <c r="N46" i="15" s="1"/>
  <c r="AI39" i="3"/>
  <c r="N39" i="15" s="1"/>
  <c r="AM34" i="3"/>
  <c r="P34" i="15" s="1"/>
  <c r="AI33" i="3"/>
  <c r="N33" i="15" s="1"/>
  <c r="F18" i="3"/>
  <c r="CE52" i="15"/>
  <c r="CE36" i="15"/>
  <c r="CE13" i="15"/>
  <c r="AQ43" i="3"/>
  <c r="R43" i="15" s="1"/>
  <c r="AM43" i="3"/>
  <c r="P43" i="15" s="1"/>
  <c r="AK41" i="3"/>
  <c r="O41" i="15" s="1"/>
  <c r="AM39" i="3"/>
  <c r="P39" i="15" s="1"/>
  <c r="AK34" i="3"/>
  <c r="O34" i="15" s="1"/>
  <c r="AM33" i="3"/>
  <c r="P33" i="15" s="1"/>
  <c r="AI30" i="3"/>
  <c r="N30" i="15" s="1"/>
  <c r="AQ28" i="3"/>
  <c r="R28" i="15" s="1"/>
  <c r="AI27" i="3"/>
  <c r="N27" i="15" s="1"/>
  <c r="AQ24" i="3"/>
  <c r="R24" i="15" s="1"/>
  <c r="AI20" i="3"/>
  <c r="N20" i="15" s="1"/>
  <c r="AM18" i="3"/>
  <c r="P18" i="15" s="1"/>
  <c r="E42" i="3"/>
  <c r="G36" i="3"/>
  <c r="G49" i="3"/>
  <c r="BA41" i="2"/>
  <c r="H41" i="15" s="1"/>
  <c r="BA33" i="2"/>
  <c r="H33" i="15" s="1"/>
  <c r="BA25" i="2"/>
  <c r="H25" i="15" s="1"/>
  <c r="BA21" i="2"/>
  <c r="H21" i="15" s="1"/>
  <c r="BG49" i="2"/>
  <c r="BC49" i="2"/>
  <c r="BG45" i="2"/>
  <c r="BA45" i="2"/>
  <c r="H45" i="15" s="1"/>
  <c r="BG41" i="2"/>
  <c r="AY41" i="2"/>
  <c r="G41" i="15" s="1"/>
  <c r="F41" i="15"/>
  <c r="BC33" i="2"/>
  <c r="BC25" i="2"/>
  <c r="AY25" i="2"/>
  <c r="G25" i="15" s="1"/>
  <c r="F25" i="15"/>
  <c r="BE21" i="2"/>
  <c r="AY21" i="2"/>
  <c r="G21" i="15" s="1"/>
  <c r="BC17" i="2"/>
  <c r="BE45" i="2"/>
  <c r="BE41" i="2"/>
  <c r="BG37" i="2"/>
  <c r="BA37" i="2"/>
  <c r="H37" i="15" s="1"/>
  <c r="BG33" i="2"/>
  <c r="AY33" i="2"/>
  <c r="G33" i="15" s="1"/>
  <c r="F33" i="15"/>
  <c r="BG29" i="2"/>
  <c r="BA29" i="2"/>
  <c r="H29" i="15" s="1"/>
  <c r="BG25" i="2"/>
  <c r="BC21" i="2"/>
  <c r="BG17" i="2"/>
  <c r="BA17" i="2"/>
  <c r="H17" i="15" s="1"/>
  <c r="BA49" i="2"/>
  <c r="H49" i="15" s="1"/>
  <c r="BC45" i="2"/>
  <c r="AY45" i="2"/>
  <c r="G45" i="15" s="1"/>
  <c r="BE37" i="2"/>
  <c r="BE33" i="2"/>
  <c r="BE29" i="2"/>
  <c r="BE25" i="2"/>
  <c r="BA39" i="2"/>
  <c r="H39" i="15" s="1"/>
  <c r="F39" i="15"/>
  <c r="CE39" i="15" s="1"/>
  <c r="BC38" i="2"/>
  <c r="BG38" i="2"/>
  <c r="F38" i="15"/>
  <c r="CE38" i="15" s="1"/>
  <c r="B52" i="6"/>
  <c r="E52" i="6" s="1"/>
  <c r="E52" i="5"/>
  <c r="F25" i="4"/>
  <c r="B25" i="5"/>
  <c r="B25" i="6" s="1"/>
  <c r="E25" i="4"/>
  <c r="E7" i="2"/>
  <c r="BC51" i="2"/>
  <c r="BG39" i="2"/>
  <c r="BA23" i="2"/>
  <c r="H23" i="15" s="1"/>
  <c r="F23" i="15"/>
  <c r="E51" i="3"/>
  <c r="B51" i="4"/>
  <c r="F51" i="3"/>
  <c r="E47" i="3"/>
  <c r="F47" i="3"/>
  <c r="B47" i="4"/>
  <c r="F27" i="3"/>
  <c r="B27" i="4"/>
  <c r="F27" i="4" s="1"/>
  <c r="E27" i="3"/>
  <c r="G27" i="3" s="1"/>
  <c r="E23" i="3"/>
  <c r="F23" i="3"/>
  <c r="B23" i="4"/>
  <c r="E23" i="4" s="1"/>
  <c r="E19" i="3"/>
  <c r="B19" i="4"/>
  <c r="F19" i="3"/>
  <c r="E15" i="3"/>
  <c r="F15" i="3"/>
  <c r="B15" i="4"/>
  <c r="AY39" i="2"/>
  <c r="G39" i="15" s="1"/>
  <c r="AT53" i="2"/>
  <c r="F11" i="19" s="1"/>
  <c r="BG47" i="2"/>
  <c r="BC47" i="2"/>
  <c r="BA31" i="2"/>
  <c r="H31" i="15" s="1"/>
  <c r="F31" i="15"/>
  <c r="CE31" i="15" s="1"/>
  <c r="BE39" i="2"/>
  <c r="BE38" i="2"/>
  <c r="BA38" i="2"/>
  <c r="H38" i="15" s="1"/>
  <c r="AY31" i="2"/>
  <c r="G31" i="15" s="1"/>
  <c r="BC30" i="2"/>
  <c r="BG30" i="2"/>
  <c r="F30" i="15"/>
  <c r="BG51" i="2"/>
  <c r="AY51" i="2"/>
  <c r="G51" i="15" s="1"/>
  <c r="BG31" i="2"/>
  <c r="B20" i="6"/>
  <c r="E20" i="6" s="1"/>
  <c r="E20" i="5"/>
  <c r="F43" i="4"/>
  <c r="E43" i="4"/>
  <c r="G43" i="4" s="1"/>
  <c r="B39" i="5"/>
  <c r="E39" i="4"/>
  <c r="F48" i="3"/>
  <c r="F39" i="3"/>
  <c r="G39" i="3" s="1"/>
  <c r="E25" i="3"/>
  <c r="F16" i="3"/>
  <c r="F51" i="2"/>
  <c r="F47" i="2"/>
  <c r="F19" i="2"/>
  <c r="F15" i="2"/>
  <c r="F20" i="4"/>
  <c r="G20" i="4" s="1"/>
  <c r="E35" i="2"/>
  <c r="G35" i="2" s="1"/>
  <c r="E31" i="2"/>
  <c r="G31" i="2" s="1"/>
  <c r="B35" i="3"/>
  <c r="B31" i="3"/>
  <c r="F22" i="15"/>
  <c r="CE22" i="15" s="1"/>
  <c r="E43" i="3"/>
  <c r="G43" i="3" s="1"/>
  <c r="F34" i="3"/>
  <c r="F52" i="4"/>
  <c r="F44" i="4"/>
  <c r="F36" i="4"/>
  <c r="E51" i="2"/>
  <c r="E47" i="2"/>
  <c r="E19" i="2"/>
  <c r="G19" i="2" s="1"/>
  <c r="E15" i="2"/>
  <c r="BG22" i="2"/>
  <c r="E34" i="3"/>
  <c r="F25" i="3"/>
  <c r="G52" i="2"/>
  <c r="G34" i="2"/>
  <c r="G30" i="2"/>
  <c r="G25" i="2"/>
  <c r="G20" i="2"/>
  <c r="G16" i="2"/>
  <c r="E52" i="4"/>
  <c r="G52" i="4" s="1"/>
  <c r="E44" i="4"/>
  <c r="G44" i="4" s="1"/>
  <c r="G50" i="2"/>
  <c r="G32" i="2"/>
  <c r="E27" i="2"/>
  <c r="G27" i="2" s="1"/>
  <c r="E23" i="2"/>
  <c r="G23" i="2" s="1"/>
  <c r="G14" i="2"/>
  <c r="G36" i="2"/>
  <c r="G43" i="2"/>
  <c r="F44" i="5"/>
  <c r="E44" i="5"/>
  <c r="B45" i="3"/>
  <c r="E45" i="3" s="1"/>
  <c r="B37" i="3"/>
  <c r="E37" i="3" s="1"/>
  <c r="B29" i="3"/>
  <c r="E29" i="3" s="1"/>
  <c r="B21" i="3"/>
  <c r="E21" i="3" s="1"/>
  <c r="B38" i="4"/>
  <c r="G33" i="4"/>
  <c r="F15" i="4"/>
  <c r="F28" i="4"/>
  <c r="B22" i="4"/>
  <c r="B22" i="5" s="1"/>
  <c r="F22" i="5" s="1"/>
  <c r="E28" i="4"/>
  <c r="B46" i="4"/>
  <c r="E46" i="4" s="1"/>
  <c r="E45" i="2"/>
  <c r="G45" i="2" s="1"/>
  <c r="E37" i="2"/>
  <c r="G37" i="2" s="1"/>
  <c r="E29" i="2"/>
  <c r="G29" i="2" s="1"/>
  <c r="E21" i="2"/>
  <c r="G21" i="2" s="1"/>
  <c r="B30" i="4"/>
  <c r="E30" i="4" s="1"/>
  <c r="E49" i="5"/>
  <c r="F49" i="5"/>
  <c r="B49" i="6"/>
  <c r="F49" i="6" s="1"/>
  <c r="B50" i="5"/>
  <c r="E50" i="4"/>
  <c r="F50" i="4"/>
  <c r="B42" i="5"/>
  <c r="E34" i="4"/>
  <c r="F34" i="4"/>
  <c r="B34" i="5"/>
  <c r="B26" i="5"/>
  <c r="E26" i="4"/>
  <c r="F26" i="4"/>
  <c r="B39" i="6"/>
  <c r="F39" i="5"/>
  <c r="E39" i="5"/>
  <c r="E33" i="5"/>
  <c r="F33" i="5"/>
  <c r="B33" i="6"/>
  <c r="B33" i="7" s="1"/>
  <c r="E33" i="7" s="1"/>
  <c r="B25" i="7"/>
  <c r="B25" i="8" s="1"/>
  <c r="E25" i="6"/>
  <c r="F25" i="6"/>
  <c r="B48" i="5"/>
  <c r="F48" i="4"/>
  <c r="E48" i="4"/>
  <c r="B40" i="5"/>
  <c r="E40" i="4"/>
  <c r="F40" i="4"/>
  <c r="B32" i="5"/>
  <c r="E32" i="4"/>
  <c r="F32" i="4"/>
  <c r="E24" i="4"/>
  <c r="F24" i="4"/>
  <c r="B24" i="5"/>
  <c r="B16" i="5"/>
  <c r="E16" i="4"/>
  <c r="F16" i="4"/>
  <c r="E17" i="5"/>
  <c r="F17" i="5"/>
  <c r="B17" i="6"/>
  <c r="B41" i="6"/>
  <c r="E41" i="5"/>
  <c r="F41" i="5"/>
  <c r="F46" i="3"/>
  <c r="G46" i="3" s="1"/>
  <c r="F38" i="3"/>
  <c r="G38" i="3" s="1"/>
  <c r="F30" i="3"/>
  <c r="G30" i="3" s="1"/>
  <c r="F22" i="3"/>
  <c r="G22" i="3" s="1"/>
  <c r="F47" i="4"/>
  <c r="E38" i="4"/>
  <c r="E27" i="4"/>
  <c r="F17" i="4"/>
  <c r="B46" i="5"/>
  <c r="E46" i="5" s="1"/>
  <c r="B37" i="4"/>
  <c r="E37" i="4" s="1"/>
  <c r="B21" i="4"/>
  <c r="E21" i="4" s="1"/>
  <c r="F41" i="4"/>
  <c r="E17" i="4"/>
  <c r="F37" i="3"/>
  <c r="F21" i="3"/>
  <c r="F46" i="4"/>
  <c r="E41" i="4"/>
  <c r="F25" i="5"/>
  <c r="F30" i="4"/>
  <c r="E25" i="5"/>
  <c r="B30" i="5"/>
  <c r="F30" i="5" s="1"/>
  <c r="E48" i="3"/>
  <c r="E40" i="3"/>
  <c r="G40" i="3" s="1"/>
  <c r="E32" i="3"/>
  <c r="G32" i="3" s="1"/>
  <c r="E24" i="3"/>
  <c r="G24" i="3" s="1"/>
  <c r="E16" i="3"/>
  <c r="E49" i="4"/>
  <c r="G49" i="4" s="1"/>
  <c r="F39" i="4"/>
  <c r="F52" i="5"/>
  <c r="F20" i="5"/>
  <c r="F28" i="5"/>
  <c r="B51" i="5"/>
  <c r="B43" i="5"/>
  <c r="B19" i="5"/>
  <c r="E28" i="5"/>
  <c r="F46" i="5"/>
  <c r="G46" i="5" s="1"/>
  <c r="F36" i="5"/>
  <c r="G36" i="5" s="1"/>
  <c r="B46" i="6"/>
  <c r="B46" i="7" s="1"/>
  <c r="B46" i="8" s="1"/>
  <c r="F46" i="8" s="1"/>
  <c r="B36" i="6"/>
  <c r="E36" i="6" s="1"/>
  <c r="B44" i="6"/>
  <c r="E44" i="6" s="1"/>
  <c r="E25" i="7"/>
  <c r="F25" i="7"/>
  <c r="B52" i="7"/>
  <c r="B36" i="7"/>
  <c r="B28" i="7"/>
  <c r="B20" i="7"/>
  <c r="F52" i="6"/>
  <c r="G52" i="6" s="1"/>
  <c r="F36" i="6"/>
  <c r="G36" i="6" s="1"/>
  <c r="F28" i="6"/>
  <c r="G28" i="6" s="1"/>
  <c r="F20" i="6"/>
  <c r="G20" i="6" s="1"/>
  <c r="E14" i="12"/>
  <c r="B14" i="13"/>
  <c r="F14" i="12"/>
  <c r="E14" i="3"/>
  <c r="F14" i="3"/>
  <c r="E14" i="4"/>
  <c r="F14" i="4"/>
  <c r="AD53" i="3"/>
  <c r="F12" i="19" s="1"/>
  <c r="E8" i="3"/>
  <c r="E7" i="3"/>
  <c r="AC53" i="3"/>
  <c r="D12" i="19" s="1"/>
  <c r="E8" i="2"/>
  <c r="E9" i="2"/>
  <c r="AY13" i="2"/>
  <c r="G13" i="15" s="1"/>
  <c r="BC13" i="2"/>
  <c r="I13" i="15" s="1"/>
  <c r="AR53" i="2"/>
  <c r="AS53" i="2"/>
  <c r="D11" i="19" s="1"/>
  <c r="B13" i="4"/>
  <c r="E13" i="3"/>
  <c r="G13" i="2"/>
  <c r="CE30" i="15" l="1"/>
  <c r="CE25" i="15"/>
  <c r="CE41" i="15"/>
  <c r="CE15" i="15"/>
  <c r="CE20" i="15"/>
  <c r="CF20" i="15" s="1"/>
  <c r="CE21" i="15"/>
  <c r="CE49" i="15"/>
  <c r="CE37" i="15"/>
  <c r="CE33" i="15"/>
  <c r="C7" i="15"/>
  <c r="CF15" i="15" s="1"/>
  <c r="CE18" i="15"/>
  <c r="CF18" i="15" s="1"/>
  <c r="CE17" i="15"/>
  <c r="CE23" i="15"/>
  <c r="CE43" i="15"/>
  <c r="G25" i="6"/>
  <c r="G25" i="4"/>
  <c r="G39" i="4"/>
  <c r="G36" i="4"/>
  <c r="G47" i="2"/>
  <c r="G20" i="5"/>
  <c r="G41" i="4"/>
  <c r="G46" i="4"/>
  <c r="G30" i="4"/>
  <c r="G27" i="4"/>
  <c r="G37" i="3"/>
  <c r="G51" i="2"/>
  <c r="C8" i="2"/>
  <c r="AV28" i="2" s="1"/>
  <c r="B27" i="5"/>
  <c r="G52" i="5"/>
  <c r="E18" i="4"/>
  <c r="G18" i="4" s="1"/>
  <c r="B37" i="5"/>
  <c r="E37" i="5" s="1"/>
  <c r="G16" i="3"/>
  <c r="F29" i="3"/>
  <c r="G29" i="3" s="1"/>
  <c r="B18" i="5"/>
  <c r="F42" i="4"/>
  <c r="G42" i="4" s="1"/>
  <c r="B29" i="4"/>
  <c r="G40" i="4"/>
  <c r="G47" i="3"/>
  <c r="G18" i="3"/>
  <c r="G42" i="3"/>
  <c r="G21" i="3"/>
  <c r="G15" i="3"/>
  <c r="G48" i="3"/>
  <c r="G25" i="3"/>
  <c r="B35" i="4"/>
  <c r="E35" i="3"/>
  <c r="F35" i="3"/>
  <c r="B23" i="5"/>
  <c r="F23" i="4"/>
  <c r="G23" i="4" s="1"/>
  <c r="G14" i="3"/>
  <c r="G15" i="2"/>
  <c r="G25" i="5"/>
  <c r="G17" i="4"/>
  <c r="E15" i="4"/>
  <c r="G15" i="4" s="1"/>
  <c r="B15" i="5"/>
  <c r="F19" i="4"/>
  <c r="E19" i="4"/>
  <c r="G23" i="3"/>
  <c r="E47" i="4"/>
  <c r="G47" i="4" s="1"/>
  <c r="B47" i="5"/>
  <c r="F51" i="4"/>
  <c r="E51" i="4"/>
  <c r="G34" i="3"/>
  <c r="F31" i="3"/>
  <c r="B31" i="4"/>
  <c r="E31" i="3"/>
  <c r="G19" i="3"/>
  <c r="G51" i="3"/>
  <c r="AV18" i="2"/>
  <c r="AV51" i="2"/>
  <c r="B21" i="5"/>
  <c r="E21" i="5" s="1"/>
  <c r="E46" i="6"/>
  <c r="F46" i="6"/>
  <c r="F33" i="6"/>
  <c r="C7" i="2"/>
  <c r="AU51" i="2" s="1"/>
  <c r="B46" i="10"/>
  <c r="F46" i="10" s="1"/>
  <c r="F45" i="3"/>
  <c r="G45" i="3" s="1"/>
  <c r="B45" i="4"/>
  <c r="G39" i="5"/>
  <c r="E22" i="4"/>
  <c r="F46" i="7"/>
  <c r="E46" i="8"/>
  <c r="G46" i="8" s="1"/>
  <c r="B22" i="6"/>
  <c r="B22" i="7" s="1"/>
  <c r="E22" i="5"/>
  <c r="G22" i="5" s="1"/>
  <c r="G49" i="5"/>
  <c r="E46" i="7"/>
  <c r="G28" i="5"/>
  <c r="F22" i="4"/>
  <c r="G34" i="4"/>
  <c r="G28" i="4"/>
  <c r="G17" i="5"/>
  <c r="G24" i="4"/>
  <c r="B38" i="5"/>
  <c r="F38" i="4"/>
  <c r="G38" i="4" s="1"/>
  <c r="G44" i="5"/>
  <c r="E48" i="5"/>
  <c r="F48" i="5"/>
  <c r="B48" i="6"/>
  <c r="G32" i="4"/>
  <c r="G33" i="5"/>
  <c r="B44" i="7"/>
  <c r="B44" i="8" s="1"/>
  <c r="F33" i="7"/>
  <c r="G33" i="7" s="1"/>
  <c r="E33" i="6"/>
  <c r="F29" i="4"/>
  <c r="G41" i="5"/>
  <c r="G16" i="4"/>
  <c r="G26" i="4"/>
  <c r="B30" i="6"/>
  <c r="E30" i="5"/>
  <c r="G30" i="5" s="1"/>
  <c r="B33" i="8"/>
  <c r="B33" i="10" s="1"/>
  <c r="B33" i="11" s="1"/>
  <c r="F21" i="4"/>
  <c r="G21" i="4" s="1"/>
  <c r="E32" i="5"/>
  <c r="F32" i="5"/>
  <c r="B32" i="6"/>
  <c r="F44" i="6"/>
  <c r="G44" i="6" s="1"/>
  <c r="F37" i="4"/>
  <c r="G37" i="4" s="1"/>
  <c r="B41" i="7"/>
  <c r="E41" i="6"/>
  <c r="F41" i="6"/>
  <c r="B16" i="6"/>
  <c r="E16" i="5"/>
  <c r="F16" i="5"/>
  <c r="B26" i="6"/>
  <c r="E26" i="5"/>
  <c r="F26" i="5"/>
  <c r="G50" i="4"/>
  <c r="B42" i="6"/>
  <c r="E42" i="5"/>
  <c r="F42" i="5"/>
  <c r="B17" i="7"/>
  <c r="E17" i="6"/>
  <c r="F17" i="6"/>
  <c r="E24" i="5"/>
  <c r="B24" i="6"/>
  <c r="F24" i="5"/>
  <c r="B40" i="6"/>
  <c r="E40" i="5"/>
  <c r="F40" i="5"/>
  <c r="E34" i="5"/>
  <c r="F34" i="5"/>
  <c r="B34" i="6"/>
  <c r="E50" i="5"/>
  <c r="B50" i="6"/>
  <c r="F50" i="5"/>
  <c r="B49" i="7"/>
  <c r="E49" i="6"/>
  <c r="G49" i="6" s="1"/>
  <c r="G48" i="4"/>
  <c r="B39" i="7"/>
  <c r="E39" i="6"/>
  <c r="F39" i="6"/>
  <c r="E18" i="5"/>
  <c r="F18" i="5"/>
  <c r="B18" i="6"/>
  <c r="B19" i="6"/>
  <c r="E19" i="5"/>
  <c r="F19" i="5"/>
  <c r="E27" i="5"/>
  <c r="B27" i="6"/>
  <c r="F27" i="5"/>
  <c r="B43" i="6"/>
  <c r="E43" i="5"/>
  <c r="F43" i="5"/>
  <c r="E51" i="5"/>
  <c r="F51" i="5"/>
  <c r="B51" i="6"/>
  <c r="G46" i="7"/>
  <c r="E52" i="7"/>
  <c r="B52" i="8"/>
  <c r="F52" i="7"/>
  <c r="B20" i="8"/>
  <c r="E20" i="7"/>
  <c r="F20" i="7"/>
  <c r="B28" i="8"/>
  <c r="E28" i="7"/>
  <c r="F28" i="7"/>
  <c r="G25" i="7"/>
  <c r="B36" i="8"/>
  <c r="E36" i="7"/>
  <c r="F36" i="7"/>
  <c r="F25" i="8"/>
  <c r="B25" i="10"/>
  <c r="E25" i="8"/>
  <c r="G14" i="12"/>
  <c r="G14" i="4"/>
  <c r="AU39" i="2"/>
  <c r="AU24" i="2"/>
  <c r="AU20" i="2"/>
  <c r="AU50" i="2"/>
  <c r="AU13" i="2"/>
  <c r="AU27" i="2"/>
  <c r="AU47" i="2"/>
  <c r="AU29" i="2"/>
  <c r="AU48" i="2"/>
  <c r="AU35" i="2"/>
  <c r="AU38" i="2"/>
  <c r="AU32" i="2"/>
  <c r="AU45" i="2"/>
  <c r="AU52" i="2"/>
  <c r="AU31" i="2"/>
  <c r="E14" i="5"/>
  <c r="F14" i="5"/>
  <c r="AU28" i="2"/>
  <c r="AU40" i="2"/>
  <c r="B11" i="19"/>
  <c r="B22" i="19" s="1"/>
  <c r="E13" i="4"/>
  <c r="B13" i="5"/>
  <c r="F13" i="4"/>
  <c r="G13" i="3"/>
  <c r="B46" i="11" l="1"/>
  <c r="B46" i="12" s="1"/>
  <c r="G33" i="6"/>
  <c r="G31" i="3"/>
  <c r="G11" i="19"/>
  <c r="AV50" i="2"/>
  <c r="AV23" i="2"/>
  <c r="AV20" i="2"/>
  <c r="AV27" i="2"/>
  <c r="G8" i="2"/>
  <c r="AV24" i="2"/>
  <c r="AV40" i="2"/>
  <c r="AV45" i="2"/>
  <c r="AV34" i="2"/>
  <c r="AV25" i="2"/>
  <c r="C9" i="2"/>
  <c r="AW52" i="2" s="1"/>
  <c r="L52" i="15" s="1"/>
  <c r="AV48" i="2"/>
  <c r="AV32" i="2"/>
  <c r="AV22" i="2"/>
  <c r="D8" i="2"/>
  <c r="F8" i="2" s="1"/>
  <c r="AV44" i="2"/>
  <c r="AV19" i="2"/>
  <c r="AV35" i="2"/>
  <c r="AV15" i="2"/>
  <c r="AV41" i="2"/>
  <c r="AV26" i="2"/>
  <c r="AV46" i="2"/>
  <c r="AV17" i="2"/>
  <c r="AV52" i="2"/>
  <c r="AV37" i="2"/>
  <c r="AV13" i="2"/>
  <c r="AV29" i="2"/>
  <c r="AV21" i="2"/>
  <c r="AV42" i="2"/>
  <c r="AV47" i="2"/>
  <c r="AV30" i="2"/>
  <c r="AV14" i="2"/>
  <c r="AV39" i="2"/>
  <c r="AV16" i="2"/>
  <c r="AV31" i="2"/>
  <c r="AV49" i="2"/>
  <c r="AV33" i="2"/>
  <c r="AV43" i="2"/>
  <c r="AV38" i="2"/>
  <c r="G16" i="5"/>
  <c r="G19" i="4"/>
  <c r="AV36" i="2"/>
  <c r="B21" i="6"/>
  <c r="E33" i="8"/>
  <c r="F37" i="5"/>
  <c r="G37" i="5" s="1"/>
  <c r="G46" i="6"/>
  <c r="F33" i="10"/>
  <c r="F33" i="8"/>
  <c r="B37" i="6"/>
  <c r="F37" i="6" s="1"/>
  <c r="F21" i="5"/>
  <c r="G21" i="5" s="1"/>
  <c r="G22" i="4"/>
  <c r="G51" i="4"/>
  <c r="E29" i="4"/>
  <c r="G29" i="4" s="1"/>
  <c r="B29" i="5"/>
  <c r="C7" i="3"/>
  <c r="AE13" i="3" s="1"/>
  <c r="B15" i="6"/>
  <c r="E15" i="5"/>
  <c r="F15" i="5"/>
  <c r="F35" i="4"/>
  <c r="E35" i="4"/>
  <c r="B35" i="5"/>
  <c r="B23" i="6"/>
  <c r="E23" i="5"/>
  <c r="F23" i="5"/>
  <c r="G32" i="5"/>
  <c r="B31" i="5"/>
  <c r="F31" i="4"/>
  <c r="E31" i="4"/>
  <c r="E47" i="5"/>
  <c r="B47" i="6"/>
  <c r="F47" i="5"/>
  <c r="G35" i="3"/>
  <c r="AU42" i="2"/>
  <c r="AU19" i="2"/>
  <c r="AU33" i="2"/>
  <c r="AU15" i="2"/>
  <c r="D7" i="2"/>
  <c r="F7" i="2" s="1"/>
  <c r="G17" i="6"/>
  <c r="G48" i="5"/>
  <c r="AU18" i="2"/>
  <c r="AU16" i="2"/>
  <c r="AU37" i="2"/>
  <c r="AU44" i="2"/>
  <c r="AU34" i="2"/>
  <c r="AU49" i="2"/>
  <c r="C8" i="3"/>
  <c r="AF26" i="3" s="1"/>
  <c r="AU43" i="2"/>
  <c r="AU46" i="2"/>
  <c r="AU26" i="2"/>
  <c r="G34" i="5"/>
  <c r="AU41" i="2"/>
  <c r="G7" i="2"/>
  <c r="AU22" i="2"/>
  <c r="AU23" i="2"/>
  <c r="AU14" i="2"/>
  <c r="E46" i="10"/>
  <c r="G46" i="10" s="1"/>
  <c r="F44" i="7"/>
  <c r="G44" i="7" s="1"/>
  <c r="G18" i="5"/>
  <c r="B38" i="6"/>
  <c r="E38" i="5"/>
  <c r="F38" i="5"/>
  <c r="AU36" i="2"/>
  <c r="AU30" i="2"/>
  <c r="AU21" i="2"/>
  <c r="E11" i="19"/>
  <c r="AU25" i="2"/>
  <c r="AU17" i="2"/>
  <c r="E44" i="7"/>
  <c r="E45" i="4"/>
  <c r="F45" i="4"/>
  <c r="B45" i="5"/>
  <c r="E22" i="6"/>
  <c r="F22" i="6"/>
  <c r="B18" i="7"/>
  <c r="E18" i="6"/>
  <c r="F18" i="6"/>
  <c r="E40" i="6"/>
  <c r="B40" i="7"/>
  <c r="F40" i="6"/>
  <c r="B26" i="7"/>
  <c r="E26" i="6"/>
  <c r="F26" i="6"/>
  <c r="E33" i="10"/>
  <c r="G33" i="10" s="1"/>
  <c r="G51" i="5"/>
  <c r="B50" i="7"/>
  <c r="E50" i="6"/>
  <c r="F50" i="6"/>
  <c r="G42" i="5"/>
  <c r="B30" i="7"/>
  <c r="F30" i="6"/>
  <c r="E30" i="6"/>
  <c r="B49" i="8"/>
  <c r="E49" i="7"/>
  <c r="G49" i="7" s="1"/>
  <c r="F49" i="7"/>
  <c r="G50" i="5"/>
  <c r="E24" i="6"/>
  <c r="B24" i="7"/>
  <c r="F24" i="6"/>
  <c r="E37" i="6"/>
  <c r="G43" i="5"/>
  <c r="G19" i="5"/>
  <c r="G39" i="6"/>
  <c r="F34" i="6"/>
  <c r="B34" i="7"/>
  <c r="E34" i="6"/>
  <c r="G24" i="5"/>
  <c r="B42" i="7"/>
  <c r="E42" i="6"/>
  <c r="F42" i="6"/>
  <c r="B16" i="7"/>
  <c r="E16" i="6"/>
  <c r="F16" i="6"/>
  <c r="B32" i="7"/>
  <c r="E32" i="6"/>
  <c r="F32" i="6"/>
  <c r="E39" i="7"/>
  <c r="F39" i="7"/>
  <c r="B39" i="8"/>
  <c r="G41" i="6"/>
  <c r="B21" i="7"/>
  <c r="E21" i="6"/>
  <c r="F21" i="6"/>
  <c r="F48" i="6"/>
  <c r="B48" i="7"/>
  <c r="E48" i="6"/>
  <c r="B17" i="8"/>
  <c r="E17" i="7"/>
  <c r="F17" i="7"/>
  <c r="B41" i="8"/>
  <c r="F41" i="7"/>
  <c r="E41" i="7"/>
  <c r="G40" i="5"/>
  <c r="G26" i="5"/>
  <c r="B51" i="7"/>
  <c r="E51" i="6"/>
  <c r="F51" i="6"/>
  <c r="B27" i="7"/>
  <c r="E27" i="6"/>
  <c r="F27" i="6"/>
  <c r="G27" i="5"/>
  <c r="B43" i="7"/>
  <c r="F43" i="6"/>
  <c r="E43" i="6"/>
  <c r="B19" i="7"/>
  <c r="E19" i="6"/>
  <c r="F19" i="6"/>
  <c r="E22" i="7"/>
  <c r="F22" i="7"/>
  <c r="B22" i="8"/>
  <c r="G52" i="7"/>
  <c r="G36" i="7"/>
  <c r="G20" i="7"/>
  <c r="F36" i="8"/>
  <c r="E36" i="8"/>
  <c r="B36" i="10"/>
  <c r="B20" i="10"/>
  <c r="F20" i="8"/>
  <c r="E20" i="8"/>
  <c r="F52" i="8"/>
  <c r="B52" i="10"/>
  <c r="E52" i="8"/>
  <c r="G25" i="8"/>
  <c r="B25" i="11"/>
  <c r="F25" i="10"/>
  <c r="E25" i="10"/>
  <c r="G28" i="7"/>
  <c r="B28" i="10"/>
  <c r="E28" i="8"/>
  <c r="F28" i="8"/>
  <c r="F46" i="11"/>
  <c r="E46" i="11"/>
  <c r="E44" i="8"/>
  <c r="F44" i="8"/>
  <c r="B44" i="10"/>
  <c r="B33" i="12"/>
  <c r="E33" i="11"/>
  <c r="F33" i="11"/>
  <c r="AW44" i="2"/>
  <c r="L44" i="15" s="1"/>
  <c r="AW38" i="2"/>
  <c r="L38" i="15" s="1"/>
  <c r="AW29" i="2"/>
  <c r="L29" i="15" s="1"/>
  <c r="AW20" i="2"/>
  <c r="L20" i="15" s="1"/>
  <c r="AW47" i="2"/>
  <c r="L47" i="15" s="1"/>
  <c r="AW23" i="2"/>
  <c r="L23" i="15" s="1"/>
  <c r="AW45" i="2"/>
  <c r="L45" i="15" s="1"/>
  <c r="AW21" i="2"/>
  <c r="L21" i="15" s="1"/>
  <c r="AW30" i="2"/>
  <c r="L30" i="15" s="1"/>
  <c r="AW28" i="2"/>
  <c r="L28" i="15" s="1"/>
  <c r="AF42" i="3"/>
  <c r="E14" i="6"/>
  <c r="F14" i="6"/>
  <c r="G14" i="5"/>
  <c r="F13" i="5"/>
  <c r="B13" i="6"/>
  <c r="E13" i="5"/>
  <c r="G13" i="4"/>
  <c r="AE39" i="3"/>
  <c r="AE20" i="3"/>
  <c r="AE27" i="3"/>
  <c r="AE42" i="3"/>
  <c r="AE15" i="3"/>
  <c r="AE48" i="3"/>
  <c r="AE31" i="3"/>
  <c r="AE45" i="3"/>
  <c r="AE18" i="3"/>
  <c r="AE34" i="3"/>
  <c r="D7" i="3"/>
  <c r="F7" i="3" s="1"/>
  <c r="AE32" i="3"/>
  <c r="AE23" i="3"/>
  <c r="AE21" i="3"/>
  <c r="AE19" i="3"/>
  <c r="AE35" i="3"/>
  <c r="AE49" i="3"/>
  <c r="AE40" i="3"/>
  <c r="AE30" i="3"/>
  <c r="AE26" i="3"/>
  <c r="AE22" i="3"/>
  <c r="AE44" i="3"/>
  <c r="AE16" i="3"/>
  <c r="AE38" i="3"/>
  <c r="AE50" i="3"/>
  <c r="AE37" i="3"/>
  <c r="AE25" i="3"/>
  <c r="AE28" i="3"/>
  <c r="AE41" i="3"/>
  <c r="AE14" i="3"/>
  <c r="AE52" i="3"/>
  <c r="AE33" i="3"/>
  <c r="AE29" i="3"/>
  <c r="AE36" i="3"/>
  <c r="AE24" i="3"/>
  <c r="AE47" i="3"/>
  <c r="AE51" i="3"/>
  <c r="AE43" i="3"/>
  <c r="AE46" i="3"/>
  <c r="AE17" i="3"/>
  <c r="G7" i="3"/>
  <c r="E12" i="19"/>
  <c r="G33" i="8" l="1"/>
  <c r="G24" i="6"/>
  <c r="G26" i="6"/>
  <c r="G22" i="6"/>
  <c r="AF39" i="3"/>
  <c r="AF32" i="3"/>
  <c r="AF50" i="3"/>
  <c r="AF34" i="3"/>
  <c r="D8" i="3"/>
  <c r="F8" i="3" s="1"/>
  <c r="AF49" i="3"/>
  <c r="AF29" i="3"/>
  <c r="AF38" i="3"/>
  <c r="AF36" i="3"/>
  <c r="AF25" i="3"/>
  <c r="AF43" i="3"/>
  <c r="AF23" i="3"/>
  <c r="AF47" i="3"/>
  <c r="AF21" i="3"/>
  <c r="AF46" i="3"/>
  <c r="AF28" i="3"/>
  <c r="AF30" i="3"/>
  <c r="AF35" i="3"/>
  <c r="AF48" i="3"/>
  <c r="AW41" i="2"/>
  <c r="L41" i="15" s="1"/>
  <c r="AW14" i="2"/>
  <c r="L14" i="15" s="1"/>
  <c r="AW34" i="2"/>
  <c r="L34" i="15" s="1"/>
  <c r="AW25" i="2"/>
  <c r="L25" i="15" s="1"/>
  <c r="AW13" i="2"/>
  <c r="L13" i="15" s="1"/>
  <c r="AW48" i="2"/>
  <c r="L48" i="15" s="1"/>
  <c r="AW24" i="2"/>
  <c r="L24" i="15" s="1"/>
  <c r="D9" i="2"/>
  <c r="F9" i="2" s="1"/>
  <c r="AW42" i="2"/>
  <c r="L42" i="15" s="1"/>
  <c r="AW40" i="2"/>
  <c r="L40" i="15" s="1"/>
  <c r="AW17" i="2"/>
  <c r="L17" i="15" s="1"/>
  <c r="AW51" i="2"/>
  <c r="L51" i="15" s="1"/>
  <c r="AW50" i="2"/>
  <c r="L50" i="15" s="1"/>
  <c r="AW16" i="2"/>
  <c r="L16" i="15" s="1"/>
  <c r="AW26" i="2"/>
  <c r="L26" i="15" s="1"/>
  <c r="AW18" i="2"/>
  <c r="L18" i="15" s="1"/>
  <c r="AW35" i="2"/>
  <c r="L35" i="15" s="1"/>
  <c r="AW39" i="2"/>
  <c r="L39" i="15" s="1"/>
  <c r="AW31" i="2"/>
  <c r="L31" i="15" s="1"/>
  <c r="AW43" i="2"/>
  <c r="L43" i="15" s="1"/>
  <c r="AW27" i="2"/>
  <c r="L27" i="15" s="1"/>
  <c r="AW22" i="2"/>
  <c r="L22" i="15" s="1"/>
  <c r="C11" i="19"/>
  <c r="AW15" i="2"/>
  <c r="L15" i="15" s="1"/>
  <c r="AW32" i="2"/>
  <c r="L32" i="15" s="1"/>
  <c r="AW36" i="2"/>
  <c r="L36" i="15" s="1"/>
  <c r="AW46" i="2"/>
  <c r="L46" i="15" s="1"/>
  <c r="AW33" i="2"/>
  <c r="L33" i="15" s="1"/>
  <c r="AW19" i="2"/>
  <c r="L19" i="15" s="1"/>
  <c r="AW49" i="2"/>
  <c r="L49" i="15" s="1"/>
  <c r="AW37" i="2"/>
  <c r="L37" i="15" s="1"/>
  <c r="G9" i="2"/>
  <c r="E12" i="14"/>
  <c r="G23" i="5"/>
  <c r="G15" i="5"/>
  <c r="G8" i="3"/>
  <c r="AF13" i="3"/>
  <c r="AF45" i="3"/>
  <c r="AF18" i="3"/>
  <c r="AF27" i="3"/>
  <c r="AF17" i="3"/>
  <c r="C7" i="4"/>
  <c r="AO23" i="4" s="1"/>
  <c r="B37" i="7"/>
  <c r="F37" i="7" s="1"/>
  <c r="G47" i="5"/>
  <c r="E29" i="5"/>
  <c r="F29" i="5"/>
  <c r="B29" i="6"/>
  <c r="G38" i="5"/>
  <c r="B47" i="7"/>
  <c r="E47" i="6"/>
  <c r="F47" i="6"/>
  <c r="F31" i="5"/>
  <c r="B31" i="6"/>
  <c r="E31" i="5"/>
  <c r="B23" i="7"/>
  <c r="E23" i="6"/>
  <c r="F23" i="6"/>
  <c r="G40" i="6"/>
  <c r="E35" i="5"/>
  <c r="F35" i="5"/>
  <c r="B35" i="6"/>
  <c r="G21" i="6"/>
  <c r="G39" i="7"/>
  <c r="G16" i="6"/>
  <c r="G45" i="4"/>
  <c r="G31" i="4"/>
  <c r="G35" i="4"/>
  <c r="B15" i="7"/>
  <c r="F15" i="6"/>
  <c r="E15" i="6"/>
  <c r="D12" i="14"/>
  <c r="G42" i="6"/>
  <c r="AF19" i="3"/>
  <c r="AF44" i="3"/>
  <c r="AF16" i="3"/>
  <c r="AF20" i="3"/>
  <c r="AF31" i="3"/>
  <c r="G32" i="6"/>
  <c r="C8" i="4"/>
  <c r="E38" i="6"/>
  <c r="F38" i="6"/>
  <c r="B38" i="7"/>
  <c r="AF24" i="3"/>
  <c r="AF22" i="3"/>
  <c r="AF15" i="3"/>
  <c r="AF41" i="3"/>
  <c r="AF52" i="3"/>
  <c r="C9" i="3"/>
  <c r="AG13" i="3" s="1"/>
  <c r="S13" i="15" s="1"/>
  <c r="AF37" i="3"/>
  <c r="AF40" i="3"/>
  <c r="AF33" i="3"/>
  <c r="AF14" i="3"/>
  <c r="AF51" i="3"/>
  <c r="G34" i="6"/>
  <c r="E45" i="5"/>
  <c r="F45" i="5"/>
  <c r="B45" i="6"/>
  <c r="G51" i="6"/>
  <c r="G41" i="7"/>
  <c r="B39" i="10"/>
  <c r="F39" i="8"/>
  <c r="E39" i="8"/>
  <c r="E32" i="7"/>
  <c r="F32" i="7"/>
  <c r="B32" i="8"/>
  <c r="E30" i="7"/>
  <c r="F30" i="7"/>
  <c r="B30" i="8"/>
  <c r="G19" i="6"/>
  <c r="G37" i="6"/>
  <c r="E49" i="8"/>
  <c r="B49" i="10"/>
  <c r="F49" i="8"/>
  <c r="B26" i="8"/>
  <c r="F26" i="7"/>
  <c r="E26" i="7"/>
  <c r="B34" i="8"/>
  <c r="F34" i="7"/>
  <c r="E34" i="7"/>
  <c r="G17" i="7"/>
  <c r="E21" i="7"/>
  <c r="F21" i="7"/>
  <c r="B21" i="8"/>
  <c r="B16" i="8"/>
  <c r="E16" i="7"/>
  <c r="F16" i="7"/>
  <c r="E24" i="7"/>
  <c r="B24" i="8"/>
  <c r="F24" i="7"/>
  <c r="G50" i="6"/>
  <c r="E40" i="7"/>
  <c r="F40" i="7"/>
  <c r="B40" i="8"/>
  <c r="E17" i="8"/>
  <c r="F17" i="8"/>
  <c r="B17" i="10"/>
  <c r="B50" i="8"/>
  <c r="E50" i="7"/>
  <c r="F50" i="7"/>
  <c r="G22" i="7"/>
  <c r="B41" i="10"/>
  <c r="F41" i="8"/>
  <c r="E41" i="8"/>
  <c r="G48" i="6"/>
  <c r="G30" i="6"/>
  <c r="G18" i="6"/>
  <c r="G43" i="6"/>
  <c r="B48" i="8"/>
  <c r="E48" i="7"/>
  <c r="F48" i="7"/>
  <c r="B42" i="8"/>
  <c r="F42" i="7"/>
  <c r="E42" i="7"/>
  <c r="B37" i="8"/>
  <c r="E37" i="7"/>
  <c r="B18" i="8"/>
  <c r="F18" i="7"/>
  <c r="E18" i="7"/>
  <c r="E43" i="7"/>
  <c r="B43" i="8"/>
  <c r="F43" i="7"/>
  <c r="G27" i="6"/>
  <c r="E19" i="7"/>
  <c r="F19" i="7"/>
  <c r="B19" i="8"/>
  <c r="E27" i="7"/>
  <c r="F27" i="7"/>
  <c r="B27" i="8"/>
  <c r="B22" i="10"/>
  <c r="E22" i="8"/>
  <c r="F22" i="8"/>
  <c r="E51" i="7"/>
  <c r="F51" i="7"/>
  <c r="B51" i="8"/>
  <c r="G36" i="8"/>
  <c r="G44" i="8"/>
  <c r="G46" i="11"/>
  <c r="F44" i="10"/>
  <c r="E44" i="10"/>
  <c r="B44" i="11"/>
  <c r="G52" i="8"/>
  <c r="G20" i="8"/>
  <c r="G25" i="10"/>
  <c r="E52" i="10"/>
  <c r="B52" i="11"/>
  <c r="F52" i="10"/>
  <c r="G28" i="8"/>
  <c r="B25" i="12"/>
  <c r="F25" i="11"/>
  <c r="E25" i="11"/>
  <c r="B36" i="11"/>
  <c r="F36" i="10"/>
  <c r="E36" i="10"/>
  <c r="E46" i="12"/>
  <c r="B46" i="13"/>
  <c r="F46" i="12"/>
  <c r="E28" i="10"/>
  <c r="B28" i="11"/>
  <c r="F28" i="10"/>
  <c r="F20" i="10"/>
  <c r="E20" i="10"/>
  <c r="B20" i="11"/>
  <c r="G33" i="11"/>
  <c r="E33" i="12"/>
  <c r="B33" i="13"/>
  <c r="F33" i="12"/>
  <c r="E14" i="7"/>
  <c r="F14" i="7"/>
  <c r="G14" i="6"/>
  <c r="AG16" i="3"/>
  <c r="S16" i="15" s="1"/>
  <c r="AG47" i="3"/>
  <c r="S47" i="15" s="1"/>
  <c r="AG51" i="3"/>
  <c r="S51" i="15" s="1"/>
  <c r="C12" i="19"/>
  <c r="AG36" i="3"/>
  <c r="S36" i="15" s="1"/>
  <c r="AG20" i="3"/>
  <c r="S20" i="15" s="1"/>
  <c r="AG34" i="3"/>
  <c r="S34" i="15" s="1"/>
  <c r="AG32" i="3"/>
  <c r="S32" i="15" s="1"/>
  <c r="AG46" i="3"/>
  <c r="S46" i="15" s="1"/>
  <c r="AG40" i="3"/>
  <c r="S40" i="15" s="1"/>
  <c r="AG30" i="3"/>
  <c r="S30" i="15" s="1"/>
  <c r="AG26" i="3"/>
  <c r="S26" i="15" s="1"/>
  <c r="AG41" i="3"/>
  <c r="S41" i="15" s="1"/>
  <c r="AG15" i="3"/>
  <c r="S15" i="15" s="1"/>
  <c r="G9" i="3"/>
  <c r="AG29" i="3"/>
  <c r="S29" i="15" s="1"/>
  <c r="AG44" i="3"/>
  <c r="S44" i="15" s="1"/>
  <c r="AG39" i="3"/>
  <c r="S39" i="15" s="1"/>
  <c r="AG17" i="3"/>
  <c r="S17" i="15" s="1"/>
  <c r="AG37" i="3"/>
  <c r="S37" i="15" s="1"/>
  <c r="AG24" i="3"/>
  <c r="S24" i="15" s="1"/>
  <c r="D9" i="3"/>
  <c r="F9" i="3" s="1"/>
  <c r="AO39" i="4"/>
  <c r="D7" i="4"/>
  <c r="F7" i="4" s="1"/>
  <c r="AO45" i="4"/>
  <c r="AO43" i="4"/>
  <c r="AO40" i="4"/>
  <c r="AO21" i="4"/>
  <c r="AO51" i="4"/>
  <c r="AO22" i="4"/>
  <c r="AO46" i="4"/>
  <c r="AO50" i="4"/>
  <c r="D13" i="14"/>
  <c r="G13" i="5"/>
  <c r="B13" i="7"/>
  <c r="E13" i="6"/>
  <c r="F13" i="6"/>
  <c r="G41" i="8" l="1"/>
  <c r="G34" i="7"/>
  <c r="G30" i="7"/>
  <c r="G42" i="7"/>
  <c r="AO41" i="4"/>
  <c r="AO38" i="4"/>
  <c r="AO35" i="4"/>
  <c r="AO29" i="4"/>
  <c r="AO18" i="4"/>
  <c r="AO48" i="4"/>
  <c r="AO32" i="4"/>
  <c r="AO15" i="4"/>
  <c r="AO25" i="4"/>
  <c r="AO42" i="4"/>
  <c r="AO30" i="4"/>
  <c r="C9" i="4"/>
  <c r="AQ13" i="4" s="1"/>
  <c r="AP13" i="4"/>
  <c r="AO24" i="4"/>
  <c r="AO13" i="4"/>
  <c r="G12" i="19"/>
  <c r="AG52" i="3"/>
  <c r="S52" i="15" s="1"/>
  <c r="AG35" i="3"/>
  <c r="S35" i="15" s="1"/>
  <c r="AG49" i="3"/>
  <c r="S49" i="15" s="1"/>
  <c r="AG22" i="3"/>
  <c r="S22" i="15" s="1"/>
  <c r="AG27" i="3"/>
  <c r="S27" i="15" s="1"/>
  <c r="AG23" i="3"/>
  <c r="S23" i="15" s="1"/>
  <c r="AG21" i="3"/>
  <c r="S21" i="15" s="1"/>
  <c r="AG28" i="3"/>
  <c r="S28" i="15" s="1"/>
  <c r="AG48" i="3"/>
  <c r="S48" i="15" s="1"/>
  <c r="AG50" i="3"/>
  <c r="S50" i="15" s="1"/>
  <c r="AG45" i="3"/>
  <c r="S45" i="15" s="1"/>
  <c r="AG18" i="3"/>
  <c r="S18" i="15" s="1"/>
  <c r="AG19" i="3"/>
  <c r="S19" i="15" s="1"/>
  <c r="AG42" i="3"/>
  <c r="S42" i="15" s="1"/>
  <c r="AG14" i="3"/>
  <c r="S14" i="15" s="1"/>
  <c r="AG43" i="3"/>
  <c r="S43" i="15" s="1"/>
  <c r="AG31" i="3"/>
  <c r="S31" i="15" s="1"/>
  <c r="AG38" i="3"/>
  <c r="S38" i="15" s="1"/>
  <c r="AG25" i="3"/>
  <c r="S25" i="15" s="1"/>
  <c r="AG33" i="3"/>
  <c r="S33" i="15" s="1"/>
  <c r="C7" i="5"/>
  <c r="D7" i="5" s="1"/>
  <c r="F7" i="5" s="1"/>
  <c r="G35" i="5"/>
  <c r="G31" i="5"/>
  <c r="C8" i="5"/>
  <c r="G8" i="5" s="1"/>
  <c r="G7" i="5"/>
  <c r="AO33" i="4"/>
  <c r="AO37" i="4"/>
  <c r="AO31" i="4"/>
  <c r="AO14" i="4"/>
  <c r="AO27" i="4"/>
  <c r="AO28" i="4"/>
  <c r="AO36" i="4"/>
  <c r="E13" i="19"/>
  <c r="AO20" i="4"/>
  <c r="AO49" i="4"/>
  <c r="AO52" i="4"/>
  <c r="AO16" i="4"/>
  <c r="AO34" i="4"/>
  <c r="AO17" i="4"/>
  <c r="AO44" i="4"/>
  <c r="AO26" i="4"/>
  <c r="G7" i="4"/>
  <c r="AO47" i="4"/>
  <c r="AO19" i="4"/>
  <c r="G26" i="7"/>
  <c r="G23" i="6"/>
  <c r="E13" i="14"/>
  <c r="F29" i="6"/>
  <c r="B29" i="7"/>
  <c r="E29" i="6"/>
  <c r="G51" i="7"/>
  <c r="G39" i="8"/>
  <c r="G15" i="6"/>
  <c r="G29" i="5"/>
  <c r="B23" i="8"/>
  <c r="F23" i="7"/>
  <c r="E23" i="7"/>
  <c r="G49" i="8"/>
  <c r="G47" i="6"/>
  <c r="G18" i="7"/>
  <c r="G17" i="8"/>
  <c r="E35" i="6"/>
  <c r="F35" i="6"/>
  <c r="B35" i="7"/>
  <c r="B31" i="7"/>
  <c r="F31" i="6"/>
  <c r="E31" i="6"/>
  <c r="B47" i="8"/>
  <c r="E47" i="7"/>
  <c r="F47" i="7"/>
  <c r="G25" i="11"/>
  <c r="G32" i="7"/>
  <c r="G45" i="5"/>
  <c r="E15" i="7"/>
  <c r="B15" i="8"/>
  <c r="F15" i="7"/>
  <c r="E45" i="6"/>
  <c r="F45" i="6"/>
  <c r="B45" i="7"/>
  <c r="E38" i="7"/>
  <c r="B38" i="8"/>
  <c r="F38" i="7"/>
  <c r="G43" i="7"/>
  <c r="G40" i="7"/>
  <c r="G38" i="6"/>
  <c r="AP20" i="4"/>
  <c r="D20" i="15" s="1"/>
  <c r="AP40" i="4"/>
  <c r="D40" i="15" s="1"/>
  <c r="AP43" i="4"/>
  <c r="D43" i="15" s="1"/>
  <c r="AP41" i="4"/>
  <c r="D41" i="15" s="1"/>
  <c r="AP28" i="4"/>
  <c r="D28" i="15" s="1"/>
  <c r="AP30" i="4"/>
  <c r="D30" i="15" s="1"/>
  <c r="AP34" i="4"/>
  <c r="D34" i="15" s="1"/>
  <c r="AP15" i="4"/>
  <c r="D15" i="15" s="1"/>
  <c r="AP21" i="4"/>
  <c r="D21" i="15" s="1"/>
  <c r="AP50" i="4"/>
  <c r="D50" i="15" s="1"/>
  <c r="D8" i="4"/>
  <c r="F8" i="4" s="1"/>
  <c r="AP32" i="4"/>
  <c r="D32" i="15" s="1"/>
  <c r="AP14" i="4"/>
  <c r="D14" i="15" s="1"/>
  <c r="AP27" i="4"/>
  <c r="D27" i="15" s="1"/>
  <c r="AP25" i="4"/>
  <c r="D25" i="15" s="1"/>
  <c r="AP17" i="4"/>
  <c r="D17" i="15" s="1"/>
  <c r="AP19" i="4"/>
  <c r="D19" i="15" s="1"/>
  <c r="AP35" i="4"/>
  <c r="D35" i="15" s="1"/>
  <c r="G8" i="4"/>
  <c r="AP24" i="4"/>
  <c r="D24" i="15" s="1"/>
  <c r="AP23" i="4"/>
  <c r="D23" i="15" s="1"/>
  <c r="AP47" i="4"/>
  <c r="D47" i="15" s="1"/>
  <c r="AP18" i="4"/>
  <c r="D18" i="15" s="1"/>
  <c r="AP22" i="4"/>
  <c r="D22" i="15" s="1"/>
  <c r="AP42" i="4"/>
  <c r="D42" i="15" s="1"/>
  <c r="AP52" i="4"/>
  <c r="D52" i="15" s="1"/>
  <c r="AP45" i="4"/>
  <c r="D45" i="15" s="1"/>
  <c r="AP38" i="4"/>
  <c r="D38" i="15" s="1"/>
  <c r="AP49" i="4"/>
  <c r="D49" i="15" s="1"/>
  <c r="AP16" i="4"/>
  <c r="D16" i="15" s="1"/>
  <c r="AP26" i="4"/>
  <c r="D26" i="15" s="1"/>
  <c r="AP44" i="4"/>
  <c r="D44" i="15" s="1"/>
  <c r="AP48" i="4"/>
  <c r="D48" i="15" s="1"/>
  <c r="AP51" i="4"/>
  <c r="D51" i="15" s="1"/>
  <c r="AP39" i="4"/>
  <c r="D39" i="15" s="1"/>
  <c r="AP31" i="4"/>
  <c r="D31" i="15" s="1"/>
  <c r="AP29" i="4"/>
  <c r="D29" i="15" s="1"/>
  <c r="AP46" i="4"/>
  <c r="D46" i="15" s="1"/>
  <c r="AP36" i="4"/>
  <c r="D36" i="15" s="1"/>
  <c r="AP37" i="4"/>
  <c r="D37" i="15" s="1"/>
  <c r="AP33" i="4"/>
  <c r="D33" i="15" s="1"/>
  <c r="B17" i="11"/>
  <c r="F17" i="10"/>
  <c r="E17" i="10"/>
  <c r="F21" i="8"/>
  <c r="B21" i="10"/>
  <c r="E21" i="8"/>
  <c r="B42" i="10"/>
  <c r="F42" i="8"/>
  <c r="E42" i="8"/>
  <c r="G27" i="7"/>
  <c r="G48" i="7"/>
  <c r="G50" i="7"/>
  <c r="E40" i="8"/>
  <c r="F40" i="8"/>
  <c r="B40" i="10"/>
  <c r="B24" i="10"/>
  <c r="E24" i="8"/>
  <c r="F24" i="8"/>
  <c r="G21" i="7"/>
  <c r="B18" i="10"/>
  <c r="F18" i="8"/>
  <c r="E18" i="8"/>
  <c r="B50" i="10"/>
  <c r="F50" i="8"/>
  <c r="E50" i="8"/>
  <c r="G24" i="7"/>
  <c r="B49" i="11"/>
  <c r="F49" i="10"/>
  <c r="E49" i="10"/>
  <c r="B30" i="10"/>
  <c r="E30" i="8"/>
  <c r="F30" i="8"/>
  <c r="F39" i="10"/>
  <c r="E39" i="10"/>
  <c r="B39" i="11"/>
  <c r="B26" i="10"/>
  <c r="E26" i="8"/>
  <c r="F26" i="8"/>
  <c r="F48" i="8"/>
  <c r="B48" i="10"/>
  <c r="E48" i="8"/>
  <c r="G37" i="7"/>
  <c r="G16" i="7"/>
  <c r="F37" i="8"/>
  <c r="E37" i="8"/>
  <c r="B37" i="10"/>
  <c r="E41" i="10"/>
  <c r="F41" i="10"/>
  <c r="B41" i="11"/>
  <c r="E16" i="8"/>
  <c r="B16" i="10"/>
  <c r="F16" i="8"/>
  <c r="B34" i="10"/>
  <c r="E34" i="8"/>
  <c r="F34" i="8"/>
  <c r="B32" i="10"/>
  <c r="F32" i="8"/>
  <c r="E32" i="8"/>
  <c r="B27" i="10"/>
  <c r="F27" i="8"/>
  <c r="E27" i="8"/>
  <c r="E43" i="8"/>
  <c r="F43" i="8"/>
  <c r="B43" i="10"/>
  <c r="B19" i="10"/>
  <c r="E19" i="8"/>
  <c r="F19" i="8"/>
  <c r="G19" i="7"/>
  <c r="F51" i="8"/>
  <c r="E51" i="8"/>
  <c r="B51" i="10"/>
  <c r="G22" i="8"/>
  <c r="F22" i="10"/>
  <c r="B22" i="11"/>
  <c r="E22" i="10"/>
  <c r="G36" i="10"/>
  <c r="G46" i="12"/>
  <c r="G20" i="10"/>
  <c r="F20" i="11"/>
  <c r="B20" i="12"/>
  <c r="E20" i="11"/>
  <c r="G28" i="10"/>
  <c r="E25" i="12"/>
  <c r="B25" i="13"/>
  <c r="F25" i="12"/>
  <c r="B44" i="12"/>
  <c r="E44" i="11"/>
  <c r="F44" i="11"/>
  <c r="G44" i="10"/>
  <c r="F28" i="11"/>
  <c r="E28" i="11"/>
  <c r="B28" i="12"/>
  <c r="G33" i="12"/>
  <c r="E46" i="13"/>
  <c r="F46" i="13"/>
  <c r="B46" i="15"/>
  <c r="B36" i="12"/>
  <c r="E36" i="11"/>
  <c r="F36" i="11"/>
  <c r="G52" i="10"/>
  <c r="B52" i="12"/>
  <c r="E52" i="11"/>
  <c r="F52" i="11"/>
  <c r="E33" i="13"/>
  <c r="F33" i="13"/>
  <c r="B33" i="15"/>
  <c r="G14" i="7"/>
  <c r="E14" i="8"/>
  <c r="F14" i="8"/>
  <c r="G13" i="6"/>
  <c r="F13" i="7"/>
  <c r="E13" i="7"/>
  <c r="B13" i="8"/>
  <c r="AQ24" i="4"/>
  <c r="Z24" i="15" s="1"/>
  <c r="AQ43" i="4"/>
  <c r="Z43" i="15" s="1"/>
  <c r="AQ23" i="4"/>
  <c r="Z23" i="15" s="1"/>
  <c r="AQ21" i="4"/>
  <c r="Z21" i="15" s="1"/>
  <c r="AQ19" i="4"/>
  <c r="Z19" i="15" s="1"/>
  <c r="D9" i="4"/>
  <c r="F9" i="4" s="1"/>
  <c r="Z13" i="15"/>
  <c r="AQ34" i="4"/>
  <c r="Z34" i="15" s="1"/>
  <c r="AQ31" i="4"/>
  <c r="Z31" i="15" s="1"/>
  <c r="AQ14" i="4"/>
  <c r="Z14" i="15" s="1"/>
  <c r="AQ48" i="4"/>
  <c r="Z48" i="15" s="1"/>
  <c r="AI22" i="5"/>
  <c r="AI47" i="5"/>
  <c r="AI49" i="5"/>
  <c r="AI29" i="5"/>
  <c r="AI19" i="5"/>
  <c r="AI15" i="5"/>
  <c r="AI52" i="5"/>
  <c r="AI18" i="5"/>
  <c r="AI26" i="5"/>
  <c r="AI16" i="5"/>
  <c r="AI46" i="5"/>
  <c r="AI24" i="5"/>
  <c r="AI36" i="5"/>
  <c r="AI51" i="5"/>
  <c r="E14" i="19"/>
  <c r="AI20" i="5"/>
  <c r="AI35" i="5"/>
  <c r="AI40" i="5"/>
  <c r="AI39" i="5"/>
  <c r="AI32" i="5"/>
  <c r="AI34" i="5"/>
  <c r="AI27" i="5"/>
  <c r="AI50" i="5"/>
  <c r="AI41" i="5"/>
  <c r="AI14" i="5"/>
  <c r="AI17" i="5"/>
  <c r="AI13" i="5"/>
  <c r="AI30" i="5"/>
  <c r="AI42" i="5"/>
  <c r="AI33" i="5"/>
  <c r="AI38" i="5"/>
  <c r="AI21" i="5"/>
  <c r="AI31" i="5"/>
  <c r="AI25" i="5"/>
  <c r="AI44" i="5"/>
  <c r="AI23" i="5"/>
  <c r="AI45" i="5"/>
  <c r="AI28" i="5"/>
  <c r="AI43" i="5"/>
  <c r="AI37" i="5"/>
  <c r="AI48" i="5"/>
  <c r="G17" i="10" l="1"/>
  <c r="AQ15" i="4"/>
  <c r="Z15" i="15" s="1"/>
  <c r="AQ47" i="4"/>
  <c r="Z47" i="15" s="1"/>
  <c r="AQ49" i="4"/>
  <c r="Z49" i="15" s="1"/>
  <c r="C13" i="19"/>
  <c r="AQ44" i="4"/>
  <c r="Z44" i="15" s="1"/>
  <c r="AQ22" i="4"/>
  <c r="Z22" i="15" s="1"/>
  <c r="AQ30" i="4"/>
  <c r="Z30" i="15" s="1"/>
  <c r="AQ36" i="4"/>
  <c r="Z36" i="15" s="1"/>
  <c r="AQ40" i="4"/>
  <c r="Z40" i="15" s="1"/>
  <c r="AQ28" i="4"/>
  <c r="Z28" i="15" s="1"/>
  <c r="G9" i="4"/>
  <c r="AQ38" i="4"/>
  <c r="Z38" i="15" s="1"/>
  <c r="AQ32" i="4"/>
  <c r="Z32" i="15" s="1"/>
  <c r="AQ52" i="4"/>
  <c r="Z52" i="15" s="1"/>
  <c r="AQ35" i="4"/>
  <c r="Z35" i="15" s="1"/>
  <c r="AQ33" i="4"/>
  <c r="Z33" i="15" s="1"/>
  <c r="AQ16" i="4"/>
  <c r="Z16" i="15" s="1"/>
  <c r="AQ27" i="4"/>
  <c r="Z27" i="15" s="1"/>
  <c r="AQ41" i="4"/>
  <c r="Z41" i="15" s="1"/>
  <c r="AQ37" i="4"/>
  <c r="Z37" i="15" s="1"/>
  <c r="AQ45" i="4"/>
  <c r="Z45" i="15" s="1"/>
  <c r="AQ39" i="4"/>
  <c r="Z39" i="15" s="1"/>
  <c r="AQ26" i="4"/>
  <c r="Z26" i="15" s="1"/>
  <c r="AQ50" i="4"/>
  <c r="Z50" i="15" s="1"/>
  <c r="AQ51" i="4"/>
  <c r="Z51" i="15" s="1"/>
  <c r="AQ25" i="4"/>
  <c r="Z25" i="15" s="1"/>
  <c r="AQ17" i="4"/>
  <c r="Z17" i="15" s="1"/>
  <c r="AQ29" i="4"/>
  <c r="Z29" i="15" s="1"/>
  <c r="AQ18" i="4"/>
  <c r="Z18" i="15" s="1"/>
  <c r="AQ20" i="4"/>
  <c r="Z20" i="15" s="1"/>
  <c r="AQ46" i="4"/>
  <c r="Z46" i="15" s="1"/>
  <c r="AQ42" i="4"/>
  <c r="Z42" i="15" s="1"/>
  <c r="D14" i="14"/>
  <c r="AJ21" i="5"/>
  <c r="AJ45" i="5"/>
  <c r="AJ48" i="5"/>
  <c r="AJ23" i="5"/>
  <c r="AJ36" i="5"/>
  <c r="C9" i="5"/>
  <c r="D9" i="5" s="1"/>
  <c r="F9" i="5" s="1"/>
  <c r="AJ47" i="5"/>
  <c r="D8" i="5"/>
  <c r="F8" i="5" s="1"/>
  <c r="AJ44" i="5"/>
  <c r="AJ38" i="5"/>
  <c r="AJ29" i="5"/>
  <c r="AJ19" i="5"/>
  <c r="AJ25" i="5"/>
  <c r="G9" i="5"/>
  <c r="C8" i="6"/>
  <c r="AR35" i="6" s="1"/>
  <c r="G34" i="8"/>
  <c r="G50" i="8"/>
  <c r="G35" i="6"/>
  <c r="G29" i="6"/>
  <c r="AJ17" i="5"/>
  <c r="AJ43" i="5"/>
  <c r="G23" i="7"/>
  <c r="E29" i="7"/>
  <c r="F29" i="7"/>
  <c r="B29" i="8"/>
  <c r="AJ52" i="5"/>
  <c r="AJ40" i="5"/>
  <c r="AJ35" i="5"/>
  <c r="AJ30" i="5"/>
  <c r="AJ33" i="5"/>
  <c r="AJ18" i="5"/>
  <c r="AJ46" i="5"/>
  <c r="AJ20" i="5"/>
  <c r="AJ27" i="5"/>
  <c r="AJ41" i="5"/>
  <c r="AJ28" i="5"/>
  <c r="AJ50" i="5"/>
  <c r="AJ15" i="5"/>
  <c r="AJ14" i="5"/>
  <c r="AJ13" i="5"/>
  <c r="AJ39" i="5"/>
  <c r="AJ49" i="5"/>
  <c r="AJ37" i="5"/>
  <c r="AJ42" i="5"/>
  <c r="AJ16" i="5"/>
  <c r="AJ32" i="5"/>
  <c r="AJ24" i="5"/>
  <c r="AJ26" i="5"/>
  <c r="AJ31" i="5"/>
  <c r="AJ22" i="5"/>
  <c r="G30" i="8"/>
  <c r="G21" i="8"/>
  <c r="G47" i="7"/>
  <c r="B31" i="8"/>
  <c r="E31" i="7"/>
  <c r="F31" i="7"/>
  <c r="G38" i="7"/>
  <c r="G45" i="6"/>
  <c r="AJ34" i="5"/>
  <c r="F15" i="8"/>
  <c r="E15" i="8"/>
  <c r="B15" i="10"/>
  <c r="E47" i="8"/>
  <c r="B47" i="10"/>
  <c r="F47" i="8"/>
  <c r="B35" i="8"/>
  <c r="E35" i="7"/>
  <c r="F35" i="7"/>
  <c r="AJ51" i="5"/>
  <c r="G15" i="7"/>
  <c r="G31" i="6"/>
  <c r="E23" i="8"/>
  <c r="B23" i="10"/>
  <c r="F23" i="8"/>
  <c r="G26" i="8"/>
  <c r="G49" i="10"/>
  <c r="G40" i="8"/>
  <c r="G42" i="8"/>
  <c r="G19" i="8"/>
  <c r="C7" i="6"/>
  <c r="AQ16" i="6" s="1"/>
  <c r="G39" i="10"/>
  <c r="G48" i="8"/>
  <c r="E14" i="14"/>
  <c r="D13" i="15"/>
  <c r="E45" i="7"/>
  <c r="F45" i="7"/>
  <c r="B45" i="8"/>
  <c r="F38" i="8"/>
  <c r="B38" i="10"/>
  <c r="E38" i="8"/>
  <c r="B32" i="11"/>
  <c r="F32" i="10"/>
  <c r="E32" i="10"/>
  <c r="G24" i="8"/>
  <c r="E48" i="10"/>
  <c r="B48" i="11"/>
  <c r="F48" i="10"/>
  <c r="B24" i="11"/>
  <c r="E24" i="10"/>
  <c r="F24" i="10"/>
  <c r="E40" i="10"/>
  <c r="B40" i="11"/>
  <c r="F40" i="10"/>
  <c r="G27" i="8"/>
  <c r="B34" i="11"/>
  <c r="E34" i="10"/>
  <c r="F34" i="10"/>
  <c r="G41" i="10"/>
  <c r="F30" i="10"/>
  <c r="E30" i="10"/>
  <c r="B30" i="11"/>
  <c r="G18" i="8"/>
  <c r="E21" i="10"/>
  <c r="B21" i="11"/>
  <c r="F21" i="10"/>
  <c r="B50" i="11"/>
  <c r="E50" i="10"/>
  <c r="F50" i="10"/>
  <c r="B41" i="12"/>
  <c r="F41" i="11"/>
  <c r="E41" i="11"/>
  <c r="E16" i="10"/>
  <c r="F16" i="10"/>
  <c r="B16" i="11"/>
  <c r="E37" i="10"/>
  <c r="B37" i="11"/>
  <c r="F37" i="10"/>
  <c r="B26" i="11"/>
  <c r="E26" i="10"/>
  <c r="F26" i="10"/>
  <c r="B18" i="11"/>
  <c r="E18" i="10"/>
  <c r="F18" i="10"/>
  <c r="G51" i="8"/>
  <c r="G32" i="8"/>
  <c r="G16" i="8"/>
  <c r="G37" i="8"/>
  <c r="B39" i="12"/>
  <c r="E39" i="11"/>
  <c r="F39" i="11"/>
  <c r="F49" i="11"/>
  <c r="B49" i="12"/>
  <c r="E49" i="11"/>
  <c r="B42" i="11"/>
  <c r="F42" i="10"/>
  <c r="E42" i="10"/>
  <c r="B17" i="12"/>
  <c r="F17" i="11"/>
  <c r="E17" i="11"/>
  <c r="F43" i="10"/>
  <c r="E43" i="10"/>
  <c r="B43" i="11"/>
  <c r="F22" i="11"/>
  <c r="E22" i="11"/>
  <c r="B22" i="12"/>
  <c r="G43" i="8"/>
  <c r="E19" i="10"/>
  <c r="B19" i="11"/>
  <c r="F19" i="10"/>
  <c r="G22" i="10"/>
  <c r="F51" i="10"/>
  <c r="E51" i="10"/>
  <c r="B51" i="11"/>
  <c r="B27" i="11"/>
  <c r="F27" i="10"/>
  <c r="E27" i="10"/>
  <c r="G25" i="12"/>
  <c r="G46" i="13"/>
  <c r="C46" i="15" s="1"/>
  <c r="E46" i="15" s="1"/>
  <c r="G52" i="11"/>
  <c r="G20" i="11"/>
  <c r="F28" i="12"/>
  <c r="E28" i="12"/>
  <c r="B28" i="13"/>
  <c r="G28" i="11"/>
  <c r="G44" i="11"/>
  <c r="B44" i="13"/>
  <c r="E44" i="12"/>
  <c r="F44" i="12"/>
  <c r="F25" i="13"/>
  <c r="B25" i="15"/>
  <c r="E25" i="13"/>
  <c r="F52" i="12"/>
  <c r="E52" i="12"/>
  <c r="B52" i="13"/>
  <c r="B20" i="13"/>
  <c r="F20" i="12"/>
  <c r="E20" i="12"/>
  <c r="G33" i="13"/>
  <c r="C33" i="15" s="1"/>
  <c r="CF41" i="15" s="1"/>
  <c r="G36" i="11"/>
  <c r="F36" i="12"/>
  <c r="B36" i="13"/>
  <c r="E36" i="12"/>
  <c r="G14" i="8"/>
  <c r="E14" i="10"/>
  <c r="F14" i="10"/>
  <c r="D15" i="14"/>
  <c r="F13" i="8"/>
  <c r="E13" i="8"/>
  <c r="B13" i="10"/>
  <c r="G13" i="7"/>
  <c r="AK16" i="5"/>
  <c r="AG16" i="15" s="1"/>
  <c r="AK48" i="5"/>
  <c r="AG48" i="15" s="1"/>
  <c r="AK41" i="5"/>
  <c r="AG41" i="15" s="1"/>
  <c r="AK37" i="5"/>
  <c r="AG37" i="15" s="1"/>
  <c r="AK52" i="5"/>
  <c r="AG52" i="15" s="1"/>
  <c r="AK32" i="5"/>
  <c r="AG32" i="15" s="1"/>
  <c r="AK25" i="5"/>
  <c r="AG25" i="15" s="1"/>
  <c r="AK23" i="5"/>
  <c r="AG23" i="15" s="1"/>
  <c r="AK27" i="5"/>
  <c r="AG27" i="15" s="1"/>
  <c r="C14" i="19"/>
  <c r="AK17" i="5"/>
  <c r="AG17" i="15" s="1"/>
  <c r="AK33" i="5"/>
  <c r="AG33" i="15" s="1"/>
  <c r="AK31" i="5"/>
  <c r="AG31" i="15" s="1"/>
  <c r="AK18" i="5"/>
  <c r="AG18" i="15" s="1"/>
  <c r="AK22" i="5"/>
  <c r="AG22" i="15" s="1"/>
  <c r="AK20" i="5"/>
  <c r="AG20" i="15" s="1"/>
  <c r="AK40" i="5"/>
  <c r="AG40" i="15" s="1"/>
  <c r="AK34" i="5"/>
  <c r="AG34" i="15" s="1"/>
  <c r="AK13" i="5"/>
  <c r="AG13" i="15" s="1"/>
  <c r="AK21" i="5"/>
  <c r="AG21" i="15" s="1"/>
  <c r="AK19" i="5"/>
  <c r="AG19" i="15" s="1"/>
  <c r="AK28" i="5"/>
  <c r="AG28" i="15" s="1"/>
  <c r="AK47" i="5"/>
  <c r="AG47" i="15" s="1"/>
  <c r="AK24" i="5"/>
  <c r="AG24" i="15" s="1"/>
  <c r="AK35" i="5"/>
  <c r="AG35" i="15" s="1"/>
  <c r="AK36" i="5"/>
  <c r="AG36" i="15" s="1"/>
  <c r="AK42" i="5"/>
  <c r="AG42" i="15" s="1"/>
  <c r="AK43" i="5"/>
  <c r="AG43" i="15" s="1"/>
  <c r="AK26" i="5"/>
  <c r="AG26" i="15" s="1"/>
  <c r="AK14" i="5"/>
  <c r="AG14" i="15" s="1"/>
  <c r="AK50" i="5"/>
  <c r="AG50" i="15" s="1"/>
  <c r="AK44" i="5"/>
  <c r="AG44" i="15" s="1"/>
  <c r="AK38" i="5"/>
  <c r="AG38" i="15" s="1"/>
  <c r="AK15" i="5"/>
  <c r="AG15" i="15" s="1"/>
  <c r="AK51" i="5"/>
  <c r="AG51" i="15" s="1"/>
  <c r="AK49" i="5"/>
  <c r="AG49" i="15" s="1"/>
  <c r="AK39" i="5"/>
  <c r="AG39" i="15" s="1"/>
  <c r="AK30" i="5"/>
  <c r="AG30" i="15" s="1"/>
  <c r="AK45" i="5"/>
  <c r="AG45" i="15" s="1"/>
  <c r="AK29" i="5"/>
  <c r="AG29" i="15" s="1"/>
  <c r="AK46" i="5"/>
  <c r="AG46" i="15" s="1"/>
  <c r="G23" i="8" l="1"/>
  <c r="G29" i="7"/>
  <c r="C7" i="7"/>
  <c r="C8" i="7"/>
  <c r="AB23" i="7" s="1"/>
  <c r="AR30" i="6"/>
  <c r="AR26" i="6"/>
  <c r="AR24" i="6"/>
  <c r="AR44" i="6"/>
  <c r="AR17" i="6"/>
  <c r="AR45" i="6"/>
  <c r="AR28" i="6"/>
  <c r="AR33" i="6"/>
  <c r="G7" i="6"/>
  <c r="AR40" i="6"/>
  <c r="D8" i="6"/>
  <c r="F8" i="6" s="1"/>
  <c r="AR43" i="6"/>
  <c r="G8" i="6"/>
  <c r="AR20" i="6"/>
  <c r="AR31" i="6"/>
  <c r="AR39" i="6"/>
  <c r="AQ32" i="6"/>
  <c r="AQ52" i="6"/>
  <c r="AQ20" i="6"/>
  <c r="AQ25" i="6"/>
  <c r="AQ13" i="6"/>
  <c r="AQ42" i="6"/>
  <c r="AQ15" i="6"/>
  <c r="AR52" i="6"/>
  <c r="AR49" i="6"/>
  <c r="AR48" i="6"/>
  <c r="AR19" i="6"/>
  <c r="AR46" i="6"/>
  <c r="AR51" i="6"/>
  <c r="AR42" i="6"/>
  <c r="AQ46" i="6"/>
  <c r="AQ26" i="6"/>
  <c r="AQ48" i="6"/>
  <c r="AQ36" i="6"/>
  <c r="AQ39" i="6"/>
  <c r="AQ19" i="6"/>
  <c r="AQ22" i="6"/>
  <c r="AR16" i="6"/>
  <c r="AR47" i="6"/>
  <c r="AR27" i="6"/>
  <c r="AR21" i="6"/>
  <c r="AR23" i="6"/>
  <c r="AR41" i="6"/>
  <c r="AR34" i="6"/>
  <c r="AR22" i="6"/>
  <c r="AR18" i="6"/>
  <c r="AR25" i="6"/>
  <c r="AR37" i="6"/>
  <c r="AR15" i="6"/>
  <c r="AR50" i="6"/>
  <c r="AR32" i="6"/>
  <c r="AR38" i="6"/>
  <c r="AR14" i="6"/>
  <c r="AR29" i="6"/>
  <c r="AR36" i="6"/>
  <c r="AR13" i="6"/>
  <c r="G47" i="8"/>
  <c r="G31" i="7"/>
  <c r="B29" i="10"/>
  <c r="F29" i="8"/>
  <c r="E29" i="8"/>
  <c r="G15" i="8"/>
  <c r="E15" i="14"/>
  <c r="G40" i="10"/>
  <c r="G38" i="8"/>
  <c r="F35" i="8"/>
  <c r="B35" i="10"/>
  <c r="E35" i="8"/>
  <c r="B15" i="11"/>
  <c r="E15" i="10"/>
  <c r="F15" i="10"/>
  <c r="B31" i="10"/>
  <c r="F31" i="8"/>
  <c r="E31" i="8"/>
  <c r="G21" i="10"/>
  <c r="B23" i="11"/>
  <c r="F23" i="10"/>
  <c r="E23" i="10"/>
  <c r="G51" i="10"/>
  <c r="G17" i="11"/>
  <c r="G34" i="10"/>
  <c r="G35" i="7"/>
  <c r="E47" i="10"/>
  <c r="B47" i="11"/>
  <c r="F47" i="10"/>
  <c r="F38" i="10"/>
  <c r="B38" i="11"/>
  <c r="E38" i="10"/>
  <c r="AQ51" i="6"/>
  <c r="AQ41" i="6"/>
  <c r="AQ44" i="6"/>
  <c r="F45" i="8"/>
  <c r="B45" i="10"/>
  <c r="E45" i="8"/>
  <c r="AQ27" i="6"/>
  <c r="AQ45" i="6"/>
  <c r="AQ43" i="6"/>
  <c r="AQ50" i="6"/>
  <c r="AQ35" i="6"/>
  <c r="AQ40" i="6"/>
  <c r="AQ47" i="6"/>
  <c r="G22" i="11"/>
  <c r="G41" i="11"/>
  <c r="G32" i="10"/>
  <c r="G45" i="7"/>
  <c r="G26" i="10"/>
  <c r="AB38" i="7"/>
  <c r="AQ37" i="6"/>
  <c r="AQ30" i="6"/>
  <c r="AQ38" i="6"/>
  <c r="AQ14" i="6"/>
  <c r="AQ49" i="6"/>
  <c r="AQ21" i="6"/>
  <c r="G50" i="10"/>
  <c r="AQ31" i="6"/>
  <c r="C9" i="6"/>
  <c r="AS37" i="6" s="1"/>
  <c r="AN37" i="15" s="1"/>
  <c r="AQ23" i="6"/>
  <c r="AQ29" i="6"/>
  <c r="AQ18" i="6"/>
  <c r="AQ17" i="6"/>
  <c r="AQ24" i="6"/>
  <c r="D7" i="6"/>
  <c r="F7" i="6" s="1"/>
  <c r="AQ28" i="6"/>
  <c r="AQ34" i="6"/>
  <c r="E15" i="19"/>
  <c r="AQ33" i="6"/>
  <c r="G39" i="11"/>
  <c r="G18" i="10"/>
  <c r="G48" i="10"/>
  <c r="G43" i="10"/>
  <c r="G42" i="10"/>
  <c r="F41" i="12"/>
  <c r="B41" i="13"/>
  <c r="E41" i="12"/>
  <c r="E39" i="12"/>
  <c r="B39" i="13"/>
  <c r="F39" i="12"/>
  <c r="B18" i="12"/>
  <c r="E18" i="11"/>
  <c r="F18" i="11"/>
  <c r="E37" i="11"/>
  <c r="F37" i="11"/>
  <c r="B37" i="12"/>
  <c r="G37" i="10"/>
  <c r="B42" i="12"/>
  <c r="E42" i="11"/>
  <c r="F42" i="11"/>
  <c r="G52" i="12"/>
  <c r="G27" i="10"/>
  <c r="G49" i="11"/>
  <c r="B26" i="12"/>
  <c r="F26" i="11"/>
  <c r="E26" i="11"/>
  <c r="G16" i="10"/>
  <c r="G24" i="10"/>
  <c r="F21" i="11"/>
  <c r="E21" i="11"/>
  <c r="B21" i="12"/>
  <c r="E17" i="12"/>
  <c r="F17" i="12"/>
  <c r="B17" i="13"/>
  <c r="F49" i="12"/>
  <c r="E49" i="12"/>
  <c r="B49" i="13"/>
  <c r="B34" i="12"/>
  <c r="F34" i="11"/>
  <c r="E34" i="11"/>
  <c r="E24" i="11"/>
  <c r="B24" i="12"/>
  <c r="F24" i="11"/>
  <c r="F16" i="11"/>
  <c r="B16" i="12"/>
  <c r="E16" i="11"/>
  <c r="G25" i="13"/>
  <c r="C25" i="15" s="1"/>
  <c r="CF33" i="15" s="1"/>
  <c r="B50" i="12"/>
  <c r="E50" i="11"/>
  <c r="F50" i="11"/>
  <c r="B30" i="12"/>
  <c r="F30" i="11"/>
  <c r="E30" i="11"/>
  <c r="F40" i="11"/>
  <c r="E40" i="11"/>
  <c r="B40" i="12"/>
  <c r="G30" i="10"/>
  <c r="E48" i="11"/>
  <c r="B48" i="12"/>
  <c r="F48" i="11"/>
  <c r="B32" i="12"/>
  <c r="F32" i="11"/>
  <c r="E32" i="11"/>
  <c r="F22" i="12"/>
  <c r="B22" i="13"/>
  <c r="E22" i="12"/>
  <c r="B27" i="12"/>
  <c r="E27" i="11"/>
  <c r="F27" i="11"/>
  <c r="B19" i="12"/>
  <c r="F19" i="11"/>
  <c r="E19" i="11"/>
  <c r="G19" i="10"/>
  <c r="E43" i="11"/>
  <c r="F43" i="11"/>
  <c r="B43" i="12"/>
  <c r="B51" i="12"/>
  <c r="F51" i="11"/>
  <c r="E51" i="11"/>
  <c r="G20" i="12"/>
  <c r="G36" i="12"/>
  <c r="B36" i="15"/>
  <c r="E36" i="13"/>
  <c r="F36" i="13"/>
  <c r="E33" i="15"/>
  <c r="G44" i="12"/>
  <c r="F28" i="13"/>
  <c r="E28" i="13"/>
  <c r="B28" i="15"/>
  <c r="B52" i="15"/>
  <c r="E52" i="13"/>
  <c r="F52" i="13"/>
  <c r="F44" i="13"/>
  <c r="B44" i="15"/>
  <c r="E44" i="13"/>
  <c r="G28" i="12"/>
  <c r="F20" i="13"/>
  <c r="E20" i="13"/>
  <c r="B20" i="15"/>
  <c r="G14" i="10"/>
  <c r="E14" i="11"/>
  <c r="F14" i="11"/>
  <c r="E13" i="10"/>
  <c r="F13" i="10"/>
  <c r="B13" i="11"/>
  <c r="B13" i="12" s="1"/>
  <c r="G13" i="8"/>
  <c r="AA19" i="7"/>
  <c r="AA45" i="7"/>
  <c r="AA41" i="7"/>
  <c r="AA23" i="7"/>
  <c r="G7" i="7"/>
  <c r="AA28" i="7"/>
  <c r="AA38" i="7"/>
  <c r="AA33" i="7"/>
  <c r="AA24" i="7"/>
  <c r="AA43" i="7"/>
  <c r="AA18" i="7"/>
  <c r="AA26" i="7"/>
  <c r="AA48" i="7"/>
  <c r="AA20" i="7"/>
  <c r="AA22" i="7"/>
  <c r="AA30" i="7"/>
  <c r="AA50" i="7"/>
  <c r="D7" i="7"/>
  <c r="F7" i="7" s="1"/>
  <c r="AA25" i="7"/>
  <c r="AA52" i="7"/>
  <c r="AA21" i="7"/>
  <c r="AA32" i="7"/>
  <c r="AA39" i="7"/>
  <c r="AA40" i="7"/>
  <c r="E16" i="19"/>
  <c r="AA46" i="7"/>
  <c r="AA47" i="7"/>
  <c r="AA27" i="7"/>
  <c r="AA29" i="7"/>
  <c r="AA34" i="7"/>
  <c r="AA14" i="7"/>
  <c r="AA49" i="7"/>
  <c r="AA42" i="7"/>
  <c r="AA16" i="7"/>
  <c r="AA15" i="7"/>
  <c r="AA17" i="7"/>
  <c r="AA31" i="7"/>
  <c r="AA36" i="7"/>
  <c r="AA35" i="7"/>
  <c r="AA37" i="7"/>
  <c r="AA44" i="7"/>
  <c r="AA51" i="7"/>
  <c r="AS40" i="6"/>
  <c r="AN40" i="15" s="1"/>
  <c r="AS25" i="6"/>
  <c r="AN25" i="15" s="1"/>
  <c r="AS33" i="6"/>
  <c r="AN33" i="15" s="1"/>
  <c r="AS15" i="6"/>
  <c r="AN15" i="15" s="1"/>
  <c r="AS14" i="6"/>
  <c r="AN14" i="15" s="1"/>
  <c r="C7" i="8" l="1"/>
  <c r="AB35" i="7"/>
  <c r="AB28" i="7"/>
  <c r="AB42" i="7"/>
  <c r="G15" i="10"/>
  <c r="AB43" i="7"/>
  <c r="G22" i="12"/>
  <c r="G16" i="11"/>
  <c r="AB14" i="7"/>
  <c r="AB51" i="7"/>
  <c r="AB15" i="7"/>
  <c r="AB32" i="7"/>
  <c r="AB37" i="7"/>
  <c r="G17" i="12"/>
  <c r="AB24" i="7"/>
  <c r="AB40" i="7"/>
  <c r="AB26" i="7"/>
  <c r="AB20" i="7"/>
  <c r="AB49" i="7"/>
  <c r="AB17" i="7"/>
  <c r="AB52" i="7"/>
  <c r="AB47" i="7"/>
  <c r="AB19" i="7"/>
  <c r="AB36" i="7"/>
  <c r="AB41" i="7"/>
  <c r="AB46" i="7"/>
  <c r="D8" i="7"/>
  <c r="F8" i="7" s="1"/>
  <c r="AB30" i="7"/>
  <c r="C9" i="7"/>
  <c r="AC13" i="7" s="1"/>
  <c r="AU13" i="15" s="1"/>
  <c r="AB48" i="7"/>
  <c r="AB44" i="7"/>
  <c r="AB39" i="7"/>
  <c r="G8" i="7"/>
  <c r="AB33" i="7"/>
  <c r="AB45" i="7"/>
  <c r="AB25" i="7"/>
  <c r="AB50" i="7"/>
  <c r="AB34" i="7"/>
  <c r="AB21" i="7"/>
  <c r="AB16" i="7"/>
  <c r="AB22" i="7"/>
  <c r="AB29" i="7"/>
  <c r="AB18" i="7"/>
  <c r="AB31" i="7"/>
  <c r="AB27" i="7"/>
  <c r="E16" i="14"/>
  <c r="AS43" i="6"/>
  <c r="AN43" i="15" s="1"/>
  <c r="AS26" i="6"/>
  <c r="AN26" i="15" s="1"/>
  <c r="AS18" i="6"/>
  <c r="AN18" i="15" s="1"/>
  <c r="AS41" i="6"/>
  <c r="AN41" i="15" s="1"/>
  <c r="AS30" i="6"/>
  <c r="AN30" i="15" s="1"/>
  <c r="AS44" i="6"/>
  <c r="AN44" i="15" s="1"/>
  <c r="AS24" i="6"/>
  <c r="AN24" i="15" s="1"/>
  <c r="AS46" i="6"/>
  <c r="AN46" i="15" s="1"/>
  <c r="AS48" i="6"/>
  <c r="AN48" i="15" s="1"/>
  <c r="AS27" i="6"/>
  <c r="AN27" i="15" s="1"/>
  <c r="AS22" i="6"/>
  <c r="AN22" i="15" s="1"/>
  <c r="AS42" i="6"/>
  <c r="AN42" i="15" s="1"/>
  <c r="AS34" i="6"/>
  <c r="AN34" i="15" s="1"/>
  <c r="AS36" i="6"/>
  <c r="AN36" i="15" s="1"/>
  <c r="AS20" i="6"/>
  <c r="AN20" i="15" s="1"/>
  <c r="AS47" i="6"/>
  <c r="AN47" i="15" s="1"/>
  <c r="AS28" i="6"/>
  <c r="AN28" i="15" s="1"/>
  <c r="AS35" i="6"/>
  <c r="AN35" i="15" s="1"/>
  <c r="AS19" i="6"/>
  <c r="AN19" i="15" s="1"/>
  <c r="AS45" i="6"/>
  <c r="AN45" i="15" s="1"/>
  <c r="AS38" i="6"/>
  <c r="AN38" i="15" s="1"/>
  <c r="AS49" i="6"/>
  <c r="AN49" i="15" s="1"/>
  <c r="G50" i="11"/>
  <c r="G29" i="8"/>
  <c r="C8" i="8"/>
  <c r="AV24" i="8" s="1"/>
  <c r="G47" i="10"/>
  <c r="G21" i="11"/>
  <c r="G23" i="10"/>
  <c r="G31" i="8"/>
  <c r="F29" i="10"/>
  <c r="E29" i="10"/>
  <c r="B29" i="11"/>
  <c r="E13" i="12"/>
  <c r="B13" i="13"/>
  <c r="E15" i="11"/>
  <c r="B15" i="12"/>
  <c r="F15" i="11"/>
  <c r="G38" i="10"/>
  <c r="F47" i="11"/>
  <c r="E47" i="11"/>
  <c r="B47" i="12"/>
  <c r="F23" i="11"/>
  <c r="E23" i="11"/>
  <c r="B23" i="12"/>
  <c r="B31" i="11"/>
  <c r="E31" i="10"/>
  <c r="G31" i="10" s="1"/>
  <c r="F31" i="10"/>
  <c r="G35" i="8"/>
  <c r="D16" i="14"/>
  <c r="F35" i="10"/>
  <c r="E35" i="10"/>
  <c r="B35" i="11"/>
  <c r="AV21" i="8"/>
  <c r="AV19" i="8"/>
  <c r="AS13" i="6"/>
  <c r="AN13" i="15" s="1"/>
  <c r="AS29" i="6"/>
  <c r="AN29" i="15" s="1"/>
  <c r="C15" i="19"/>
  <c r="AS23" i="6"/>
  <c r="AN23" i="15" s="1"/>
  <c r="AS52" i="6"/>
  <c r="AN52" i="15" s="1"/>
  <c r="AS21" i="6"/>
  <c r="AN21" i="15" s="1"/>
  <c r="G42" i="11"/>
  <c r="AS32" i="6"/>
  <c r="AN32" i="15" s="1"/>
  <c r="AS16" i="6"/>
  <c r="AN16" i="15" s="1"/>
  <c r="AS39" i="6"/>
  <c r="AN39" i="15" s="1"/>
  <c r="AS17" i="6"/>
  <c r="AN17" i="15" s="1"/>
  <c r="AS50" i="6"/>
  <c r="AN50" i="15" s="1"/>
  <c r="AS31" i="6"/>
  <c r="AN31" i="15" s="1"/>
  <c r="AS51" i="6"/>
  <c r="AN51" i="15" s="1"/>
  <c r="G9" i="6"/>
  <c r="D9" i="6"/>
  <c r="F9" i="6" s="1"/>
  <c r="G49" i="12"/>
  <c r="G41" i="12"/>
  <c r="G45" i="8"/>
  <c r="B45" i="11"/>
  <c r="F45" i="10"/>
  <c r="E45" i="10"/>
  <c r="G40" i="11"/>
  <c r="B38" i="12"/>
  <c r="E38" i="11"/>
  <c r="F38" i="11"/>
  <c r="E30" i="12"/>
  <c r="F30" i="12"/>
  <c r="B30" i="13"/>
  <c r="B34" i="13"/>
  <c r="F34" i="12"/>
  <c r="E34" i="12"/>
  <c r="E42" i="12"/>
  <c r="F42" i="12"/>
  <c r="B42" i="13"/>
  <c r="E39" i="13"/>
  <c r="F39" i="13"/>
  <c r="B39" i="15"/>
  <c r="E25" i="15"/>
  <c r="E16" i="12"/>
  <c r="B16" i="13"/>
  <c r="F16" i="12"/>
  <c r="F49" i="13"/>
  <c r="E49" i="13"/>
  <c r="B49" i="15"/>
  <c r="B37" i="13"/>
  <c r="F37" i="12"/>
  <c r="E37" i="12"/>
  <c r="G39" i="12"/>
  <c r="E48" i="12"/>
  <c r="F48" i="12"/>
  <c r="B48" i="13"/>
  <c r="E21" i="12"/>
  <c r="F21" i="12"/>
  <c r="B21" i="13"/>
  <c r="G51" i="11"/>
  <c r="G32" i="11"/>
  <c r="B40" i="13"/>
  <c r="F40" i="12"/>
  <c r="E40" i="12"/>
  <c r="F50" i="12"/>
  <c r="E50" i="12"/>
  <c r="B50" i="13"/>
  <c r="G37" i="11"/>
  <c r="F41" i="13"/>
  <c r="E41" i="13"/>
  <c r="B41" i="15"/>
  <c r="E24" i="12"/>
  <c r="B24" i="13"/>
  <c r="F24" i="12"/>
  <c r="B17" i="15"/>
  <c r="F17" i="13"/>
  <c r="E17" i="13"/>
  <c r="B32" i="13"/>
  <c r="F32" i="12"/>
  <c r="E32" i="12"/>
  <c r="G24" i="11"/>
  <c r="G26" i="11"/>
  <c r="G18" i="11"/>
  <c r="G48" i="11"/>
  <c r="G30" i="11"/>
  <c r="G34" i="11"/>
  <c r="B18" i="13"/>
  <c r="F18" i="12"/>
  <c r="E18" i="12"/>
  <c r="F26" i="12"/>
  <c r="E26" i="12"/>
  <c r="B26" i="13"/>
  <c r="B51" i="13"/>
  <c r="F51" i="12"/>
  <c r="E51" i="12"/>
  <c r="F43" i="12"/>
  <c r="B43" i="13"/>
  <c r="E43" i="12"/>
  <c r="G43" i="11"/>
  <c r="G27" i="11"/>
  <c r="B19" i="13"/>
  <c r="E19" i="12"/>
  <c r="F19" i="12"/>
  <c r="F27" i="12"/>
  <c r="B27" i="13"/>
  <c r="E27" i="12"/>
  <c r="E22" i="13"/>
  <c r="B22" i="15"/>
  <c r="F22" i="13"/>
  <c r="G19" i="11"/>
  <c r="G28" i="13"/>
  <c r="C28" i="15" s="1"/>
  <c r="CF36" i="15" s="1"/>
  <c r="G20" i="13"/>
  <c r="C20" i="15" s="1"/>
  <c r="G44" i="13"/>
  <c r="C44" i="15" s="1"/>
  <c r="G52" i="13"/>
  <c r="C52" i="15" s="1"/>
  <c r="E52" i="15" s="1"/>
  <c r="G36" i="13"/>
  <c r="C36" i="15" s="1"/>
  <c r="G14" i="11"/>
  <c r="F13" i="12"/>
  <c r="E14" i="13"/>
  <c r="F14" i="13"/>
  <c r="B14" i="15"/>
  <c r="AC30" i="7"/>
  <c r="AU30" i="15" s="1"/>
  <c r="AC25" i="7"/>
  <c r="AU25" i="15" s="1"/>
  <c r="AC34" i="7"/>
  <c r="AU34" i="15" s="1"/>
  <c r="AC44" i="7"/>
  <c r="AU44" i="15" s="1"/>
  <c r="AC14" i="7"/>
  <c r="AU14" i="15" s="1"/>
  <c r="AC40" i="7"/>
  <c r="AU40" i="15" s="1"/>
  <c r="AC15" i="7"/>
  <c r="AU15" i="15" s="1"/>
  <c r="AC50" i="7"/>
  <c r="AU50" i="15" s="1"/>
  <c r="D9" i="7"/>
  <c r="F9" i="7" s="1"/>
  <c r="AC28" i="7"/>
  <c r="AU28" i="15" s="1"/>
  <c r="AC26" i="7"/>
  <c r="AU26" i="15" s="1"/>
  <c r="AC41" i="7"/>
  <c r="AU41" i="15" s="1"/>
  <c r="AC45" i="7"/>
  <c r="AU45" i="15" s="1"/>
  <c r="AC23" i="7"/>
  <c r="AU23" i="15" s="1"/>
  <c r="C16" i="19"/>
  <c r="AC17" i="7"/>
  <c r="AU17" i="15" s="1"/>
  <c r="AC16" i="7"/>
  <c r="AU16" i="15" s="1"/>
  <c r="AC20" i="7"/>
  <c r="AU20" i="15" s="1"/>
  <c r="AC38" i="7"/>
  <c r="AU38" i="15" s="1"/>
  <c r="AC32" i="7"/>
  <c r="AU32" i="15" s="1"/>
  <c r="AC36" i="7"/>
  <c r="AU36" i="15" s="1"/>
  <c r="AC52" i="7"/>
  <c r="AU52" i="15" s="1"/>
  <c r="G13" i="10"/>
  <c r="AU35" i="8"/>
  <c r="AU46" i="8"/>
  <c r="AU32" i="8"/>
  <c r="AU25" i="8"/>
  <c r="G7" i="8"/>
  <c r="AU14" i="8"/>
  <c r="AU44" i="8"/>
  <c r="AU33" i="8"/>
  <c r="AU21" i="8"/>
  <c r="AU39" i="8"/>
  <c r="AU51" i="8"/>
  <c r="AU52" i="8"/>
  <c r="AU16" i="8"/>
  <c r="AU48" i="8"/>
  <c r="AU18" i="8"/>
  <c r="AU29" i="8"/>
  <c r="AU15" i="8"/>
  <c r="D7" i="8"/>
  <c r="F7" i="8" s="1"/>
  <c r="AU22" i="8"/>
  <c r="AU31" i="8"/>
  <c r="AU42" i="8"/>
  <c r="AU49" i="8"/>
  <c r="AU30" i="8"/>
  <c r="AU41" i="8"/>
  <c r="AU17" i="8"/>
  <c r="AU40" i="8"/>
  <c r="E17" i="19"/>
  <c r="AU38" i="8"/>
  <c r="AU45" i="8"/>
  <c r="AU34" i="8"/>
  <c r="C9" i="8"/>
  <c r="AU19" i="8"/>
  <c r="AU20" i="8"/>
  <c r="AU24" i="8"/>
  <c r="AU47" i="8"/>
  <c r="AU27" i="8"/>
  <c r="AU28" i="8"/>
  <c r="AU37" i="8"/>
  <c r="AU23" i="8"/>
  <c r="AU43" i="8"/>
  <c r="AU36" i="8"/>
  <c r="AU50" i="8"/>
  <c r="AU26" i="8"/>
  <c r="D17" i="14"/>
  <c r="E13" i="11"/>
  <c r="F13" i="11"/>
  <c r="AV45" i="8" l="1"/>
  <c r="AV32" i="8"/>
  <c r="AV43" i="8"/>
  <c r="AV33" i="8"/>
  <c r="AV42" i="8"/>
  <c r="AV27" i="8"/>
  <c r="AV49" i="8"/>
  <c r="AV40" i="8"/>
  <c r="AV25" i="8"/>
  <c r="AV38" i="8"/>
  <c r="AV52" i="8"/>
  <c r="AV46" i="8"/>
  <c r="AV34" i="8"/>
  <c r="AV50" i="8"/>
  <c r="AV23" i="8"/>
  <c r="AV22" i="8"/>
  <c r="AV39" i="8"/>
  <c r="AV47" i="8"/>
  <c r="AV48" i="8"/>
  <c r="E17" i="14"/>
  <c r="G48" i="12"/>
  <c r="AV36" i="8"/>
  <c r="AV31" i="8"/>
  <c r="D8" i="8"/>
  <c r="F8" i="8" s="1"/>
  <c r="AV37" i="8"/>
  <c r="AV41" i="8"/>
  <c r="AV20" i="8"/>
  <c r="AV35" i="8"/>
  <c r="AV15" i="8"/>
  <c r="AV18" i="8"/>
  <c r="AV44" i="8"/>
  <c r="G47" i="11"/>
  <c r="C8" i="10"/>
  <c r="AD17" i="10" s="1"/>
  <c r="AV26" i="8"/>
  <c r="AV29" i="8"/>
  <c r="AV30" i="8"/>
  <c r="AV16" i="8"/>
  <c r="G8" i="8"/>
  <c r="AV51" i="8"/>
  <c r="AV17" i="8"/>
  <c r="E18" i="14" s="1"/>
  <c r="AV28" i="8"/>
  <c r="AV14" i="8"/>
  <c r="G29" i="10"/>
  <c r="AC46" i="7"/>
  <c r="AU46" i="15" s="1"/>
  <c r="AC47" i="7"/>
  <c r="AU47" i="15" s="1"/>
  <c r="AC31" i="7"/>
  <c r="AU31" i="15" s="1"/>
  <c r="AC49" i="7"/>
  <c r="AU49" i="15" s="1"/>
  <c r="AC19" i="7"/>
  <c r="AU19" i="15" s="1"/>
  <c r="AC33" i="7"/>
  <c r="AU33" i="15" s="1"/>
  <c r="AC37" i="7"/>
  <c r="AU37" i="15" s="1"/>
  <c r="AC35" i="7"/>
  <c r="AU35" i="15" s="1"/>
  <c r="G9" i="7"/>
  <c r="AC51" i="7"/>
  <c r="AU51" i="15" s="1"/>
  <c r="AC22" i="7"/>
  <c r="AU22" i="15" s="1"/>
  <c r="AC24" i="7"/>
  <c r="AU24" i="15" s="1"/>
  <c r="AC18" i="7"/>
  <c r="AU18" i="15" s="1"/>
  <c r="AC48" i="7"/>
  <c r="AU48" i="15" s="1"/>
  <c r="AC29" i="7"/>
  <c r="AU29" i="15" s="1"/>
  <c r="AC43" i="7"/>
  <c r="AU43" i="15" s="1"/>
  <c r="AC21" i="7"/>
  <c r="AU21" i="15" s="1"/>
  <c r="AC42" i="7"/>
  <c r="AU42" i="15" s="1"/>
  <c r="AC39" i="7"/>
  <c r="AU39" i="15" s="1"/>
  <c r="AC27" i="7"/>
  <c r="AU27" i="15" s="1"/>
  <c r="F29" i="11"/>
  <c r="E29" i="11"/>
  <c r="B29" i="12"/>
  <c r="B35" i="12"/>
  <c r="F35" i="11"/>
  <c r="E35" i="11"/>
  <c r="F23" i="12"/>
  <c r="E23" i="12"/>
  <c r="B23" i="13"/>
  <c r="E15" i="12"/>
  <c r="F15" i="12"/>
  <c r="B15" i="13"/>
  <c r="G27" i="12"/>
  <c r="G35" i="10"/>
  <c r="G23" i="11"/>
  <c r="G15" i="11"/>
  <c r="G17" i="13"/>
  <c r="C17" i="15" s="1"/>
  <c r="CF25" i="15" s="1"/>
  <c r="G45" i="10"/>
  <c r="F31" i="11"/>
  <c r="B31" i="12"/>
  <c r="E31" i="11"/>
  <c r="C7" i="11" s="1"/>
  <c r="F47" i="12"/>
  <c r="E47" i="12"/>
  <c r="B47" i="13"/>
  <c r="AD51" i="10"/>
  <c r="AD22" i="10"/>
  <c r="AD42" i="10"/>
  <c r="AD29" i="10"/>
  <c r="AD31" i="10"/>
  <c r="AD26" i="10"/>
  <c r="AD44" i="10"/>
  <c r="AD20" i="10"/>
  <c r="AD36" i="10"/>
  <c r="D8" i="10"/>
  <c r="F8" i="10" s="1"/>
  <c r="AD27" i="10"/>
  <c r="AD38" i="10"/>
  <c r="AD30" i="10"/>
  <c r="AD23" i="10"/>
  <c r="AD18" i="10"/>
  <c r="AD41" i="10"/>
  <c r="AD45" i="10"/>
  <c r="AD47" i="10"/>
  <c r="AD50" i="10"/>
  <c r="AD24" i="10"/>
  <c r="AD19" i="10"/>
  <c r="AD43" i="10"/>
  <c r="AD16" i="10"/>
  <c r="AD33" i="10"/>
  <c r="AD28" i="10"/>
  <c r="AD21" i="10"/>
  <c r="AD37" i="10"/>
  <c r="AD40" i="10"/>
  <c r="AD32" i="10"/>
  <c r="AD35" i="10"/>
  <c r="AD15" i="10"/>
  <c r="AD52" i="10"/>
  <c r="AD25" i="10"/>
  <c r="AD49" i="10"/>
  <c r="AD34" i="10"/>
  <c r="AD39" i="10"/>
  <c r="AD14" i="10"/>
  <c r="G8" i="10"/>
  <c r="AD46" i="10"/>
  <c r="AD48" i="10"/>
  <c r="AD13" i="10"/>
  <c r="F45" i="11"/>
  <c r="E45" i="11"/>
  <c r="B45" i="12"/>
  <c r="C7" i="10"/>
  <c r="AC28" i="10" s="1"/>
  <c r="G30" i="12"/>
  <c r="G26" i="12"/>
  <c r="G38" i="11"/>
  <c r="G37" i="12"/>
  <c r="G34" i="12"/>
  <c r="F38" i="12"/>
  <c r="B38" i="13"/>
  <c r="E38" i="12"/>
  <c r="G18" i="12"/>
  <c r="G50" i="12"/>
  <c r="G32" i="12"/>
  <c r="E16" i="13"/>
  <c r="F16" i="13"/>
  <c r="B16" i="15"/>
  <c r="G42" i="12"/>
  <c r="B40" i="15"/>
  <c r="F40" i="13"/>
  <c r="E40" i="13"/>
  <c r="G43" i="12"/>
  <c r="G16" i="12"/>
  <c r="B50" i="15"/>
  <c r="E50" i="13"/>
  <c r="F50" i="13"/>
  <c r="B21" i="15"/>
  <c r="F21" i="13"/>
  <c r="E21" i="13"/>
  <c r="E24" i="13"/>
  <c r="F24" i="13"/>
  <c r="B24" i="15"/>
  <c r="E37" i="13"/>
  <c r="B37" i="15"/>
  <c r="F37" i="13"/>
  <c r="E34" i="13"/>
  <c r="F34" i="13"/>
  <c r="B34" i="15"/>
  <c r="B26" i="15"/>
  <c r="E26" i="13"/>
  <c r="F26" i="13"/>
  <c r="G22" i="13"/>
  <c r="C22" i="15" s="1"/>
  <c r="E22" i="15" s="1"/>
  <c r="G24" i="12"/>
  <c r="G21" i="12"/>
  <c r="E30" i="13"/>
  <c r="F30" i="13"/>
  <c r="B30" i="15"/>
  <c r="B18" i="15"/>
  <c r="E18" i="13"/>
  <c r="F18" i="13"/>
  <c r="G40" i="12"/>
  <c r="E48" i="13"/>
  <c r="B48" i="15"/>
  <c r="F48" i="13"/>
  <c r="G49" i="13"/>
  <c r="C49" i="15" s="1"/>
  <c r="E49" i="15" s="1"/>
  <c r="G39" i="13"/>
  <c r="C39" i="15" s="1"/>
  <c r="B32" i="15"/>
  <c r="F32" i="13"/>
  <c r="E32" i="13"/>
  <c r="G41" i="13"/>
  <c r="C41" i="15" s="1"/>
  <c r="E42" i="13"/>
  <c r="F42" i="13"/>
  <c r="B42" i="15"/>
  <c r="B43" i="15"/>
  <c r="E43" i="13"/>
  <c r="F43" i="13"/>
  <c r="E27" i="13"/>
  <c r="F27" i="13"/>
  <c r="B27" i="15"/>
  <c r="G19" i="12"/>
  <c r="G51" i="12"/>
  <c r="E19" i="13"/>
  <c r="B19" i="15"/>
  <c r="F19" i="13"/>
  <c r="E28" i="15"/>
  <c r="E51" i="13"/>
  <c r="F51" i="13"/>
  <c r="B51" i="15"/>
  <c r="CF52" i="15"/>
  <c r="E44" i="15"/>
  <c r="CF28" i="15"/>
  <c r="E20" i="15"/>
  <c r="CF44" i="15"/>
  <c r="E36" i="15"/>
  <c r="G14" i="13"/>
  <c r="C14" i="15" s="1"/>
  <c r="CF22" i="15" s="1"/>
  <c r="AW45" i="8"/>
  <c r="BB45" i="15" s="1"/>
  <c r="AW40" i="8"/>
  <c r="BB40" i="15" s="1"/>
  <c r="AW17" i="8"/>
  <c r="BB17" i="15" s="1"/>
  <c r="AW29" i="8"/>
  <c r="BB29" i="15" s="1"/>
  <c r="AW24" i="8"/>
  <c r="BB24" i="15" s="1"/>
  <c r="AW14" i="8"/>
  <c r="BB14" i="15" s="1"/>
  <c r="AW19" i="8"/>
  <c r="BB19" i="15" s="1"/>
  <c r="AW20" i="8"/>
  <c r="BB20" i="15" s="1"/>
  <c r="AW49" i="8"/>
  <c r="BB49" i="15" s="1"/>
  <c r="AW26" i="8"/>
  <c r="BB26" i="15" s="1"/>
  <c r="AW16" i="8"/>
  <c r="BB16" i="15" s="1"/>
  <c r="AW28" i="8"/>
  <c r="BB28" i="15" s="1"/>
  <c r="AW42" i="8"/>
  <c r="BB42" i="15" s="1"/>
  <c r="AW21" i="8"/>
  <c r="BB21" i="15" s="1"/>
  <c r="AW47" i="8"/>
  <c r="BB47" i="15" s="1"/>
  <c r="AW41" i="8"/>
  <c r="BB41" i="15" s="1"/>
  <c r="AW39" i="8"/>
  <c r="BB39" i="15" s="1"/>
  <c r="AW32" i="8"/>
  <c r="BB32" i="15" s="1"/>
  <c r="AW30" i="8"/>
  <c r="BB30" i="15" s="1"/>
  <c r="AW33" i="8"/>
  <c r="BB33" i="15" s="1"/>
  <c r="AW31" i="8"/>
  <c r="BB31" i="15" s="1"/>
  <c r="AW18" i="8"/>
  <c r="BB18" i="15" s="1"/>
  <c r="AW38" i="8"/>
  <c r="BB38" i="15" s="1"/>
  <c r="AW23" i="8"/>
  <c r="BB23" i="15" s="1"/>
  <c r="AW44" i="8"/>
  <c r="BB44" i="15" s="1"/>
  <c r="AW51" i="8"/>
  <c r="BB51" i="15" s="1"/>
  <c r="AW37" i="8"/>
  <c r="BB37" i="15" s="1"/>
  <c r="AW36" i="8"/>
  <c r="BB36" i="15" s="1"/>
  <c r="AW25" i="8"/>
  <c r="BB25" i="15" s="1"/>
  <c r="AW52" i="8"/>
  <c r="BB52" i="15" s="1"/>
  <c r="D9" i="8"/>
  <c r="F9" i="8" s="1"/>
  <c r="AW48" i="8"/>
  <c r="BB48" i="15" s="1"/>
  <c r="AW46" i="8"/>
  <c r="BB46" i="15" s="1"/>
  <c r="AW50" i="8"/>
  <c r="BB50" i="15" s="1"/>
  <c r="AW35" i="8"/>
  <c r="BB35" i="15" s="1"/>
  <c r="AW34" i="8"/>
  <c r="BB34" i="15" s="1"/>
  <c r="G9" i="8"/>
  <c r="AW27" i="8"/>
  <c r="BB27" i="15" s="1"/>
  <c r="C17" i="19"/>
  <c r="AW15" i="8"/>
  <c r="BB15" i="15" s="1"/>
  <c r="AW22" i="8"/>
  <c r="BB22" i="15" s="1"/>
  <c r="AW43" i="8"/>
  <c r="BB43" i="15" s="1"/>
  <c r="BB13" i="15"/>
  <c r="F13" i="13"/>
  <c r="B13" i="15"/>
  <c r="E13" i="13"/>
  <c r="G13" i="11"/>
  <c r="D18" i="14"/>
  <c r="AC51" i="10"/>
  <c r="AC40" i="10"/>
  <c r="AC26" i="10"/>
  <c r="AC25" i="10"/>
  <c r="AC49" i="10"/>
  <c r="AC39" i="10"/>
  <c r="AC18" i="10"/>
  <c r="AC31" i="10"/>
  <c r="AC48" i="10"/>
  <c r="AC15" i="10"/>
  <c r="AC35" i="10"/>
  <c r="G50" i="13" l="1"/>
  <c r="C50" i="15" s="1"/>
  <c r="E50" i="15" s="1"/>
  <c r="G47" i="12"/>
  <c r="AC50" i="10"/>
  <c r="D7" i="10"/>
  <c r="F7" i="10" s="1"/>
  <c r="E18" i="19"/>
  <c r="AC45" i="10"/>
  <c r="AC41" i="10"/>
  <c r="AC52" i="10"/>
  <c r="AC44" i="10"/>
  <c r="AC34" i="10"/>
  <c r="AC46" i="10"/>
  <c r="AC32" i="10"/>
  <c r="AC23" i="10"/>
  <c r="AC47" i="10"/>
  <c r="AC21" i="10"/>
  <c r="AC38" i="10"/>
  <c r="AC22" i="10"/>
  <c r="AC14" i="10"/>
  <c r="D19" i="14" s="1"/>
  <c r="AC13" i="10"/>
  <c r="AC43" i="10"/>
  <c r="AC20" i="10"/>
  <c r="G7" i="10"/>
  <c r="AC30" i="10"/>
  <c r="AC17" i="10"/>
  <c r="AC36" i="10"/>
  <c r="AC24" i="10"/>
  <c r="AC33" i="10"/>
  <c r="AC42" i="10"/>
  <c r="AC29" i="10"/>
  <c r="AC16" i="10"/>
  <c r="C9" i="10"/>
  <c r="AC27" i="10"/>
  <c r="AC37" i="10"/>
  <c r="AC19" i="10"/>
  <c r="G48" i="13"/>
  <c r="C48" i="15" s="1"/>
  <c r="E48" i="15" s="1"/>
  <c r="C8" i="11"/>
  <c r="AJ38" i="11" s="1"/>
  <c r="G29" i="11"/>
  <c r="G38" i="12"/>
  <c r="G35" i="11"/>
  <c r="B29" i="13"/>
  <c r="F29" i="12"/>
  <c r="E29" i="12"/>
  <c r="E17" i="15"/>
  <c r="E19" i="14"/>
  <c r="G15" i="12"/>
  <c r="G31" i="11"/>
  <c r="E23" i="13"/>
  <c r="F23" i="13"/>
  <c r="B23" i="15"/>
  <c r="B47" i="15"/>
  <c r="E47" i="13"/>
  <c r="F47" i="13"/>
  <c r="F31" i="12"/>
  <c r="B31" i="13"/>
  <c r="E31" i="12"/>
  <c r="F15" i="13"/>
  <c r="B15" i="15"/>
  <c r="E15" i="13"/>
  <c r="G23" i="12"/>
  <c r="E35" i="12"/>
  <c r="B35" i="13"/>
  <c r="F35" i="12"/>
  <c r="CF30" i="15"/>
  <c r="AJ24" i="11"/>
  <c r="AJ35" i="11"/>
  <c r="AJ34" i="11"/>
  <c r="AJ42" i="11"/>
  <c r="AJ39" i="11"/>
  <c r="AJ19" i="11"/>
  <c r="AJ44" i="11"/>
  <c r="AJ15" i="11"/>
  <c r="AJ41" i="11"/>
  <c r="AJ26" i="11"/>
  <c r="AJ31" i="11"/>
  <c r="AJ50" i="11"/>
  <c r="AJ22" i="11"/>
  <c r="AJ45" i="11"/>
  <c r="AJ37" i="11"/>
  <c r="AJ23" i="11"/>
  <c r="AJ52" i="11"/>
  <c r="G8" i="11"/>
  <c r="AJ33" i="11"/>
  <c r="G26" i="13"/>
  <c r="C26" i="15" s="1"/>
  <c r="CF34" i="15" s="1"/>
  <c r="B38" i="15"/>
  <c r="E38" i="13"/>
  <c r="F38" i="13"/>
  <c r="B45" i="13"/>
  <c r="E45" i="12"/>
  <c r="F45" i="12"/>
  <c r="G45" i="11"/>
  <c r="G51" i="13"/>
  <c r="C51" i="15" s="1"/>
  <c r="E51" i="15" s="1"/>
  <c r="G43" i="13"/>
  <c r="C43" i="15" s="1"/>
  <c r="E43" i="15" s="1"/>
  <c r="CF47" i="15"/>
  <c r="E39" i="15"/>
  <c r="G18" i="13"/>
  <c r="C18" i="15" s="1"/>
  <c r="G37" i="13"/>
  <c r="C37" i="15" s="1"/>
  <c r="G16" i="13"/>
  <c r="C16" i="15" s="1"/>
  <c r="G42" i="13"/>
  <c r="C42" i="15" s="1"/>
  <c r="G30" i="13"/>
  <c r="C30" i="15" s="1"/>
  <c r="G24" i="13"/>
  <c r="C24" i="15" s="1"/>
  <c r="G40" i="13"/>
  <c r="C40" i="15" s="1"/>
  <c r="CF49" i="15"/>
  <c r="E41" i="15"/>
  <c r="G32" i="13"/>
  <c r="C32" i="15" s="1"/>
  <c r="G34" i="13"/>
  <c r="C34" i="15" s="1"/>
  <c r="G21" i="13"/>
  <c r="C21" i="15" s="1"/>
  <c r="G19" i="13"/>
  <c r="C19" i="15" s="1"/>
  <c r="G27" i="13"/>
  <c r="C27" i="15" s="1"/>
  <c r="E14" i="15"/>
  <c r="AI27" i="11"/>
  <c r="AI38" i="11"/>
  <c r="AI17" i="11"/>
  <c r="AI48" i="11"/>
  <c r="AI33" i="11"/>
  <c r="AI13" i="11"/>
  <c r="AI28" i="11"/>
  <c r="AI26" i="11"/>
  <c r="AI41" i="11"/>
  <c r="AI29" i="11"/>
  <c r="AI36" i="11"/>
  <c r="AI50" i="11"/>
  <c r="AI51" i="11"/>
  <c r="AI44" i="11"/>
  <c r="AI40" i="11"/>
  <c r="AI25" i="11"/>
  <c r="AI22" i="11"/>
  <c r="AI21" i="11"/>
  <c r="AI32" i="11"/>
  <c r="AI42" i="11"/>
  <c r="C9" i="11"/>
  <c r="AI30" i="11"/>
  <c r="AI45" i="11"/>
  <c r="AI34" i="11"/>
  <c r="G7" i="11"/>
  <c r="AI16" i="11"/>
  <c r="AI46" i="11"/>
  <c r="AI47" i="11"/>
  <c r="AI15" i="11"/>
  <c r="AI19" i="11"/>
  <c r="E19" i="19"/>
  <c r="AI18" i="11"/>
  <c r="AI24" i="11"/>
  <c r="AI35" i="11"/>
  <c r="AI20" i="11"/>
  <c r="AI31" i="11"/>
  <c r="AI37" i="11"/>
  <c r="AI43" i="11"/>
  <c r="AI23" i="11"/>
  <c r="AI39" i="11"/>
  <c r="D7" i="11"/>
  <c r="F7" i="11" s="1"/>
  <c r="AI14" i="11"/>
  <c r="AI52" i="11"/>
  <c r="AI49" i="11"/>
  <c r="G13" i="13"/>
  <c r="AE21" i="10"/>
  <c r="BI21" i="15" s="1"/>
  <c r="AE16" i="10"/>
  <c r="BI16" i="15" s="1"/>
  <c r="AE14" i="10"/>
  <c r="BI14" i="15" s="1"/>
  <c r="AE30" i="10"/>
  <c r="BI30" i="15" s="1"/>
  <c r="AE36" i="10"/>
  <c r="BI36" i="15" s="1"/>
  <c r="AE42" i="10"/>
  <c r="BI42" i="15" s="1"/>
  <c r="AE47" i="10"/>
  <c r="BI47" i="15" s="1"/>
  <c r="AE13" i="10"/>
  <c r="BI13" i="15" s="1"/>
  <c r="C19" i="14" s="1"/>
  <c r="AE37" i="10"/>
  <c r="BI37" i="15" s="1"/>
  <c r="AE46" i="10"/>
  <c r="BI46" i="15" s="1"/>
  <c r="AE25" i="10"/>
  <c r="BI25" i="15" s="1"/>
  <c r="AE34" i="10"/>
  <c r="BI34" i="15" s="1"/>
  <c r="AE35" i="10"/>
  <c r="BI35" i="15" s="1"/>
  <c r="AE28" i="10"/>
  <c r="BI28" i="15" s="1"/>
  <c r="AE44" i="10"/>
  <c r="BI44" i="15" s="1"/>
  <c r="AE48" i="10"/>
  <c r="BI48" i="15" s="1"/>
  <c r="AE26" i="10"/>
  <c r="BI26" i="15" s="1"/>
  <c r="AE45" i="10"/>
  <c r="BI45" i="15" s="1"/>
  <c r="AE20" i="10"/>
  <c r="BI20" i="15" s="1"/>
  <c r="AE23" i="10"/>
  <c r="BI23" i="15" s="1"/>
  <c r="AE41" i="10"/>
  <c r="BI41" i="15" s="1"/>
  <c r="AE24" i="10"/>
  <c r="BI24" i="15" s="1"/>
  <c r="AE22" i="10"/>
  <c r="BI22" i="15" s="1"/>
  <c r="AE39" i="10"/>
  <c r="BI39" i="15" s="1"/>
  <c r="C18" i="19"/>
  <c r="AE17" i="10"/>
  <c r="BI17" i="15" s="1"/>
  <c r="AE31" i="10"/>
  <c r="BI31" i="15" s="1"/>
  <c r="AE49" i="10"/>
  <c r="BI49" i="15" s="1"/>
  <c r="AE52" i="10"/>
  <c r="BI52" i="15" s="1"/>
  <c r="AE32" i="10"/>
  <c r="BI32" i="15" s="1"/>
  <c r="AE43" i="10"/>
  <c r="BI43" i="15" s="1"/>
  <c r="AE27" i="10"/>
  <c r="BI27" i="15" s="1"/>
  <c r="AE29" i="10"/>
  <c r="BI29" i="15" s="1"/>
  <c r="AE40" i="10"/>
  <c r="BI40" i="15" s="1"/>
  <c r="AE18" i="10"/>
  <c r="BI18" i="15" s="1"/>
  <c r="AE38" i="10"/>
  <c r="BI38" i="15" s="1"/>
  <c r="AE33" i="10"/>
  <c r="BI33" i="15" s="1"/>
  <c r="AE19" i="10"/>
  <c r="BI19" i="15" s="1"/>
  <c r="AE50" i="10"/>
  <c r="BI50" i="15" s="1"/>
  <c r="G9" i="10"/>
  <c r="D9" i="10"/>
  <c r="F9" i="10" s="1"/>
  <c r="AE15" i="10"/>
  <c r="BI15" i="15" s="1"/>
  <c r="AE51" i="10"/>
  <c r="BI51" i="15" s="1"/>
  <c r="C12" i="14"/>
  <c r="C18" i="14"/>
  <c r="F12" i="14"/>
  <c r="F19" i="14"/>
  <c r="F17" i="14"/>
  <c r="G19" i="14"/>
  <c r="I15" i="14"/>
  <c r="H20" i="14"/>
  <c r="J20" i="14"/>
  <c r="J21" i="14"/>
  <c r="I14" i="14"/>
  <c r="C16" i="14"/>
  <c r="G15" i="14"/>
  <c r="J22" i="14"/>
  <c r="J18" i="14"/>
  <c r="H14" i="14"/>
  <c r="I20" i="14"/>
  <c r="F18" i="14"/>
  <c r="J13" i="14"/>
  <c r="H21" i="14"/>
  <c r="C17" i="14"/>
  <c r="G21" i="14"/>
  <c r="J16" i="14"/>
  <c r="C15" i="14"/>
  <c r="F22" i="14"/>
  <c r="C13" i="14"/>
  <c r="J19" i="14"/>
  <c r="B16" i="14"/>
  <c r="H19" i="14"/>
  <c r="I17" i="14"/>
  <c r="B12" i="14"/>
  <c r="I13" i="14"/>
  <c r="B18" i="14"/>
  <c r="G20" i="14"/>
  <c r="F13" i="14"/>
  <c r="G14" i="14"/>
  <c r="H16" i="14"/>
  <c r="I18" i="14"/>
  <c r="B20" i="14"/>
  <c r="I16" i="14"/>
  <c r="B13" i="14"/>
  <c r="I22" i="14"/>
  <c r="B14" i="14"/>
  <c r="B21" i="14"/>
  <c r="J17" i="14"/>
  <c r="F15" i="14"/>
  <c r="B15" i="14"/>
  <c r="F20" i="14"/>
  <c r="G17" i="14"/>
  <c r="G18" i="14"/>
  <c r="I19" i="14"/>
  <c r="H15" i="14"/>
  <c r="F14" i="14"/>
  <c r="H17" i="14"/>
  <c r="H22" i="14"/>
  <c r="I12" i="14"/>
  <c r="C14" i="14"/>
  <c r="J14" i="14"/>
  <c r="G13" i="14"/>
  <c r="G22" i="14"/>
  <c r="H18" i="14"/>
  <c r="I21" i="14"/>
  <c r="J12" i="14"/>
  <c r="H12" i="14"/>
  <c r="F16" i="14"/>
  <c r="B22" i="14"/>
  <c r="F21" i="14"/>
  <c r="G16" i="14"/>
  <c r="J15" i="14"/>
  <c r="G12" i="14"/>
  <c r="H13" i="14"/>
  <c r="B19" i="14"/>
  <c r="B17" i="14"/>
  <c r="G13" i="12"/>
  <c r="AJ29" i="11" l="1"/>
  <c r="AJ28" i="11"/>
  <c r="AJ13" i="11"/>
  <c r="AJ27" i="11"/>
  <c r="AJ30" i="11"/>
  <c r="AJ49" i="11"/>
  <c r="AJ14" i="11"/>
  <c r="AJ21" i="11"/>
  <c r="AJ18" i="11"/>
  <c r="AJ32" i="11"/>
  <c r="AJ20" i="11"/>
  <c r="AJ48" i="11"/>
  <c r="D8" i="11"/>
  <c r="F8" i="11" s="1"/>
  <c r="AJ46" i="11"/>
  <c r="AJ25" i="11"/>
  <c r="AJ16" i="11"/>
  <c r="AJ47" i="11"/>
  <c r="AJ17" i="11"/>
  <c r="AJ43" i="11"/>
  <c r="AJ40" i="11"/>
  <c r="AJ36" i="11"/>
  <c r="AJ51" i="11"/>
  <c r="C7" i="12"/>
  <c r="C8" i="12"/>
  <c r="AV26" i="12" s="1"/>
  <c r="G35" i="12"/>
  <c r="E29" i="13"/>
  <c r="B29" i="15"/>
  <c r="F29" i="13"/>
  <c r="G31" i="12"/>
  <c r="G29" i="12"/>
  <c r="G45" i="12"/>
  <c r="G47" i="13"/>
  <c r="C47" i="15" s="1"/>
  <c r="E47" i="15" s="1"/>
  <c r="G23" i="13"/>
  <c r="C23" i="15" s="1"/>
  <c r="G15" i="13"/>
  <c r="C15" i="15" s="1"/>
  <c r="F31" i="13"/>
  <c r="B31" i="15"/>
  <c r="E31" i="13"/>
  <c r="E35" i="13"/>
  <c r="F35" i="13"/>
  <c r="B35" i="15"/>
  <c r="CF51" i="15"/>
  <c r="E45" i="13"/>
  <c r="F45" i="13"/>
  <c r="B45" i="15"/>
  <c r="E26" i="15"/>
  <c r="G38" i="13"/>
  <c r="C38" i="15" s="1"/>
  <c r="E21" i="15"/>
  <c r="CF29" i="15"/>
  <c r="CF32" i="15"/>
  <c r="E24" i="15"/>
  <c r="CF45" i="15"/>
  <c r="E37" i="15"/>
  <c r="CF42" i="15"/>
  <c r="E34" i="15"/>
  <c r="CF38" i="15"/>
  <c r="E30" i="15"/>
  <c r="CF26" i="15"/>
  <c r="E18" i="15"/>
  <c r="CF40" i="15"/>
  <c r="E32" i="15"/>
  <c r="CF50" i="15"/>
  <c r="E42" i="15"/>
  <c r="CF48" i="15"/>
  <c r="E40" i="15"/>
  <c r="CF24" i="15"/>
  <c r="E16" i="15"/>
  <c r="CF35" i="15"/>
  <c r="E27" i="15"/>
  <c r="E19" i="15"/>
  <c r="CF27" i="15"/>
  <c r="D20" i="14"/>
  <c r="AK15" i="11"/>
  <c r="BP15" i="15" s="1"/>
  <c r="AK45" i="11"/>
  <c r="BP45" i="15" s="1"/>
  <c r="AK29" i="11"/>
  <c r="BP29" i="15" s="1"/>
  <c r="AK24" i="11"/>
  <c r="BP24" i="15" s="1"/>
  <c r="C19" i="19"/>
  <c r="AK16" i="11"/>
  <c r="BP16" i="15" s="1"/>
  <c r="AK38" i="11"/>
  <c r="BP38" i="15" s="1"/>
  <c r="AK34" i="11"/>
  <c r="BP34" i="15" s="1"/>
  <c r="AK52" i="11"/>
  <c r="BP52" i="15" s="1"/>
  <c r="AK13" i="11"/>
  <c r="BP13" i="15" s="1"/>
  <c r="AK28" i="11"/>
  <c r="BP28" i="15" s="1"/>
  <c r="AK33" i="11"/>
  <c r="BP33" i="15" s="1"/>
  <c r="AK22" i="11"/>
  <c r="BP22" i="15" s="1"/>
  <c r="AK25" i="11"/>
  <c r="BP25" i="15" s="1"/>
  <c r="AK35" i="11"/>
  <c r="BP35" i="15" s="1"/>
  <c r="AK31" i="11"/>
  <c r="BP31" i="15" s="1"/>
  <c r="AK36" i="11"/>
  <c r="BP36" i="15" s="1"/>
  <c r="AK42" i="11"/>
  <c r="BP42" i="15" s="1"/>
  <c r="AK37" i="11"/>
  <c r="BP37" i="15" s="1"/>
  <c r="AK48" i="11"/>
  <c r="BP48" i="15" s="1"/>
  <c r="AK23" i="11"/>
  <c r="BP23" i="15" s="1"/>
  <c r="AK14" i="11"/>
  <c r="BP14" i="15" s="1"/>
  <c r="AK50" i="11"/>
  <c r="BP50" i="15" s="1"/>
  <c r="AK43" i="11"/>
  <c r="BP43" i="15" s="1"/>
  <c r="AK27" i="11"/>
  <c r="BP27" i="15" s="1"/>
  <c r="AK17" i="11"/>
  <c r="BP17" i="15" s="1"/>
  <c r="AK30" i="11"/>
  <c r="BP30" i="15" s="1"/>
  <c r="AK49" i="11"/>
  <c r="BP49" i="15" s="1"/>
  <c r="AK18" i="11"/>
  <c r="BP18" i="15" s="1"/>
  <c r="AK26" i="11"/>
  <c r="BP26" i="15" s="1"/>
  <c r="G9" i="11"/>
  <c r="AK32" i="11"/>
  <c r="BP32" i="15" s="1"/>
  <c r="AK44" i="11"/>
  <c r="BP44" i="15" s="1"/>
  <c r="AK47" i="11"/>
  <c r="BP47" i="15" s="1"/>
  <c r="AK21" i="11"/>
  <c r="BP21" i="15" s="1"/>
  <c r="AK40" i="11"/>
  <c r="BP40" i="15" s="1"/>
  <c r="AK19" i="11"/>
  <c r="BP19" i="15" s="1"/>
  <c r="AK46" i="11"/>
  <c r="BP46" i="15" s="1"/>
  <c r="AK41" i="11"/>
  <c r="BP41" i="15" s="1"/>
  <c r="AK51" i="11"/>
  <c r="BP51" i="15" s="1"/>
  <c r="AK20" i="11"/>
  <c r="BP20" i="15" s="1"/>
  <c r="AK39" i="11"/>
  <c r="BP39" i="15" s="1"/>
  <c r="D9" i="11"/>
  <c r="F9" i="11" s="1"/>
  <c r="C5" i="15"/>
  <c r="C13" i="15"/>
  <c r="B23" i="14"/>
  <c r="AU40" i="12"/>
  <c r="AU14" i="12"/>
  <c r="AU42" i="12"/>
  <c r="AU47" i="12"/>
  <c r="AU52" i="12"/>
  <c r="AU45" i="12"/>
  <c r="AU35" i="12"/>
  <c r="C9" i="12"/>
  <c r="AU20" i="12"/>
  <c r="AU25" i="12"/>
  <c r="AU30" i="12"/>
  <c r="G7" i="12"/>
  <c r="AU29" i="12"/>
  <c r="AU43" i="12"/>
  <c r="AU50" i="12"/>
  <c r="AU37" i="12"/>
  <c r="AU51" i="12"/>
  <c r="AU31" i="12"/>
  <c r="AU38" i="12"/>
  <c r="AU44" i="12"/>
  <c r="D7" i="12"/>
  <c r="F7" i="12" s="1"/>
  <c r="AU16" i="12"/>
  <c r="AU13" i="12"/>
  <c r="AU24" i="12"/>
  <c r="AU15" i="12"/>
  <c r="AU26" i="12"/>
  <c r="AU33" i="12"/>
  <c r="AU39" i="12"/>
  <c r="AU46" i="12"/>
  <c r="AU32" i="12"/>
  <c r="AU17" i="12"/>
  <c r="AU48" i="12"/>
  <c r="AU18" i="12"/>
  <c r="AU28" i="12"/>
  <c r="AU34" i="12"/>
  <c r="AU41" i="12"/>
  <c r="E20" i="19"/>
  <c r="AU19" i="12"/>
  <c r="AU22" i="12"/>
  <c r="AU21" i="12"/>
  <c r="AU27" i="12"/>
  <c r="AU23" i="12"/>
  <c r="AU36" i="12"/>
  <c r="AU49" i="12"/>
  <c r="AV32" i="12" l="1"/>
  <c r="AV14" i="12"/>
  <c r="AV52" i="12"/>
  <c r="AV15" i="12"/>
  <c r="AV35" i="12"/>
  <c r="AV41" i="12"/>
  <c r="AV29" i="12"/>
  <c r="AV23" i="12"/>
  <c r="AV43" i="12"/>
  <c r="G8" i="12"/>
  <c r="AV39" i="12"/>
  <c r="AV37" i="12"/>
  <c r="AV22" i="12"/>
  <c r="AV34" i="12"/>
  <c r="AV36" i="12"/>
  <c r="AV16" i="12"/>
  <c r="AV42" i="12"/>
  <c r="AV38" i="12"/>
  <c r="AV50" i="12"/>
  <c r="AV27" i="12"/>
  <c r="AV46" i="12"/>
  <c r="AV45" i="12"/>
  <c r="AV47" i="12"/>
  <c r="AV48" i="12"/>
  <c r="AV25" i="12"/>
  <c r="AV30" i="12"/>
  <c r="AV20" i="12"/>
  <c r="AV28" i="12"/>
  <c r="AV44" i="12"/>
  <c r="AV13" i="12"/>
  <c r="AV31" i="12"/>
  <c r="E20" i="14"/>
  <c r="C8" i="13"/>
  <c r="P41" i="13" s="1"/>
  <c r="AV18" i="12"/>
  <c r="AV49" i="12"/>
  <c r="AV19" i="12"/>
  <c r="AV40" i="12"/>
  <c r="D8" i="12"/>
  <c r="F8" i="12" s="1"/>
  <c r="AV21" i="12"/>
  <c r="AV51" i="12"/>
  <c r="AV33" i="12"/>
  <c r="AV24" i="12"/>
  <c r="AV17" i="12"/>
  <c r="G31" i="13"/>
  <c r="C31" i="15" s="1"/>
  <c r="E31" i="15" s="1"/>
  <c r="G29" i="13"/>
  <c r="C29" i="15" s="1"/>
  <c r="E23" i="15"/>
  <c r="CF31" i="15"/>
  <c r="G35" i="13"/>
  <c r="C35" i="15" s="1"/>
  <c r="CF23" i="15"/>
  <c r="E15" i="15"/>
  <c r="E38" i="15"/>
  <c r="CF46" i="15"/>
  <c r="P26" i="13"/>
  <c r="P29" i="13"/>
  <c r="P21" i="13"/>
  <c r="P14" i="13"/>
  <c r="P25" i="13"/>
  <c r="P37" i="13"/>
  <c r="G45" i="13"/>
  <c r="C45" i="15" s="1"/>
  <c r="E45" i="15" s="1"/>
  <c r="C7" i="13"/>
  <c r="C20" i="14"/>
  <c r="D21" i="14"/>
  <c r="CF21" i="15"/>
  <c r="E13" i="15"/>
  <c r="C23" i="14" s="1"/>
  <c r="AW16" i="12"/>
  <c r="BW16" i="15" s="1"/>
  <c r="AW22" i="12"/>
  <c r="BW22" i="15" s="1"/>
  <c r="AW27" i="12"/>
  <c r="BW27" i="15" s="1"/>
  <c r="AW32" i="12"/>
  <c r="BW32" i="15" s="1"/>
  <c r="AW37" i="12"/>
  <c r="BW37" i="15" s="1"/>
  <c r="AW34" i="12"/>
  <c r="BW34" i="15" s="1"/>
  <c r="AW39" i="12"/>
  <c r="BW39" i="15" s="1"/>
  <c r="AW44" i="12"/>
  <c r="BW44" i="15" s="1"/>
  <c r="AW49" i="12"/>
  <c r="BW49" i="15" s="1"/>
  <c r="AW15" i="12"/>
  <c r="BW15" i="15" s="1"/>
  <c r="AW23" i="12"/>
  <c r="BW23" i="15" s="1"/>
  <c r="AW30" i="12"/>
  <c r="BW30" i="15" s="1"/>
  <c r="AW36" i="12"/>
  <c r="BW36" i="15" s="1"/>
  <c r="AW43" i="12"/>
  <c r="BW43" i="15" s="1"/>
  <c r="AW17" i="12"/>
  <c r="BW17" i="15" s="1"/>
  <c r="AW24" i="12"/>
  <c r="BW24" i="15" s="1"/>
  <c r="AW50" i="12"/>
  <c r="BW50" i="15" s="1"/>
  <c r="AW18" i="12"/>
  <c r="BW18" i="15" s="1"/>
  <c r="AW25" i="12"/>
  <c r="BW25" i="15" s="1"/>
  <c r="AW31" i="12"/>
  <c r="BW31" i="15" s="1"/>
  <c r="AW38" i="12"/>
  <c r="BW38" i="15" s="1"/>
  <c r="AW45" i="12"/>
  <c r="BW45" i="15" s="1"/>
  <c r="AW51" i="12"/>
  <c r="BW51" i="15" s="1"/>
  <c r="AW19" i="12"/>
  <c r="BW19" i="15" s="1"/>
  <c r="AW52" i="12"/>
  <c r="BW52" i="15" s="1"/>
  <c r="AW20" i="12"/>
  <c r="BW20" i="15" s="1"/>
  <c r="AW26" i="12"/>
  <c r="BW26" i="15" s="1"/>
  <c r="AW33" i="12"/>
  <c r="BW33" i="15" s="1"/>
  <c r="AW40" i="12"/>
  <c r="BW40" i="15" s="1"/>
  <c r="AW46" i="12"/>
  <c r="BW46" i="15" s="1"/>
  <c r="AW21" i="12"/>
  <c r="BW21" i="15" s="1"/>
  <c r="AW47" i="12"/>
  <c r="BW47" i="15" s="1"/>
  <c r="G9" i="12"/>
  <c r="D9" i="12"/>
  <c r="F9" i="12" s="1"/>
  <c r="AW13" i="12"/>
  <c r="BW13" i="15" s="1"/>
  <c r="AW28" i="12"/>
  <c r="BW28" i="15" s="1"/>
  <c r="AW35" i="12"/>
  <c r="BW35" i="15" s="1"/>
  <c r="AW41" i="12"/>
  <c r="BW41" i="15" s="1"/>
  <c r="AW48" i="12"/>
  <c r="BW48" i="15" s="1"/>
  <c r="C20" i="19"/>
  <c r="AW14" i="12"/>
  <c r="BW14" i="15" s="1"/>
  <c r="AW29" i="12"/>
  <c r="BW29" i="15" s="1"/>
  <c r="AW42" i="12"/>
  <c r="BW42" i="15" s="1"/>
  <c r="CF13" i="15"/>
  <c r="C9" i="15"/>
  <c r="P16" i="13" l="1"/>
  <c r="P13" i="13"/>
  <c r="G8" i="13"/>
  <c r="P51" i="13"/>
  <c r="P46" i="13"/>
  <c r="P15" i="13"/>
  <c r="P28" i="13"/>
  <c r="P33" i="13"/>
  <c r="D8" i="13"/>
  <c r="F8" i="13" s="1"/>
  <c r="P36" i="13"/>
  <c r="P42" i="13"/>
  <c r="P24" i="13"/>
  <c r="P22" i="13"/>
  <c r="P49" i="13"/>
  <c r="P31" i="13"/>
  <c r="P48" i="13"/>
  <c r="P20" i="13"/>
  <c r="P43" i="13"/>
  <c r="P30" i="13"/>
  <c r="P19" i="13"/>
  <c r="P32" i="13"/>
  <c r="P44" i="13"/>
  <c r="P27" i="13"/>
  <c r="P17" i="13"/>
  <c r="P23" i="13"/>
  <c r="P38" i="13"/>
  <c r="E21" i="14"/>
  <c r="CF39" i="15"/>
  <c r="P47" i="13"/>
  <c r="P39" i="13"/>
  <c r="P18" i="13"/>
  <c r="P34" i="13"/>
  <c r="P40" i="13"/>
  <c r="P52" i="13"/>
  <c r="P50" i="13"/>
  <c r="P35" i="13"/>
  <c r="P45" i="13"/>
  <c r="CF37" i="15"/>
  <c r="E29" i="15"/>
  <c r="E35" i="15"/>
  <c r="CF43" i="15"/>
  <c r="O39" i="13"/>
  <c r="O46" i="13"/>
  <c r="O43" i="13"/>
  <c r="O13" i="13"/>
  <c r="O22" i="13"/>
  <c r="O32" i="13"/>
  <c r="O45" i="13"/>
  <c r="O15" i="13"/>
  <c r="O25" i="13"/>
  <c r="O28" i="13"/>
  <c r="O52" i="13"/>
  <c r="O35" i="13"/>
  <c r="O21" i="13"/>
  <c r="O49" i="13"/>
  <c r="O50" i="13"/>
  <c r="O31" i="13"/>
  <c r="O41" i="13"/>
  <c r="O26" i="13"/>
  <c r="O38" i="13"/>
  <c r="O27" i="13"/>
  <c r="O37" i="13"/>
  <c r="O24" i="13"/>
  <c r="C9" i="13"/>
  <c r="O29" i="13"/>
  <c r="O40" i="13"/>
  <c r="O44" i="13"/>
  <c r="O17" i="13"/>
  <c r="O51" i="13"/>
  <c r="O14" i="13"/>
  <c r="O48" i="13"/>
  <c r="E21" i="19"/>
  <c r="O23" i="13"/>
  <c r="O34" i="13"/>
  <c r="O20" i="13"/>
  <c r="O36" i="13"/>
  <c r="O30" i="13"/>
  <c r="O19" i="13"/>
  <c r="O33" i="13"/>
  <c r="O18" i="13"/>
  <c r="D7" i="13"/>
  <c r="F7" i="13" s="1"/>
  <c r="O42" i="13"/>
  <c r="G7" i="13"/>
  <c r="O47" i="13"/>
  <c r="O16" i="13"/>
  <c r="C21" i="14"/>
  <c r="CF17" i="15"/>
  <c r="C22" i="19"/>
  <c r="E22" i="14" l="1"/>
  <c r="D22" i="14"/>
  <c r="Q29" i="13"/>
  <c r="CD29" i="15" s="1"/>
  <c r="Q50" i="13"/>
  <c r="CD50" i="15" s="1"/>
  <c r="Q44" i="13"/>
  <c r="CD44" i="15" s="1"/>
  <c r="Q17" i="13"/>
  <c r="CD17" i="15" s="1"/>
  <c r="Q39" i="13"/>
  <c r="CD39" i="15" s="1"/>
  <c r="Q38" i="13"/>
  <c r="CD38" i="15" s="1"/>
  <c r="Q40" i="13"/>
  <c r="CD40" i="15" s="1"/>
  <c r="Q14" i="13"/>
  <c r="CD14" i="15" s="1"/>
  <c r="Q32" i="13"/>
  <c r="CD32" i="15" s="1"/>
  <c r="Q47" i="13"/>
  <c r="CD47" i="15" s="1"/>
  <c r="Q41" i="13"/>
  <c r="CD41" i="15" s="1"/>
  <c r="Q18" i="13"/>
  <c r="CD18" i="15" s="1"/>
  <c r="Q27" i="13"/>
  <c r="CD27" i="15" s="1"/>
  <c r="Q24" i="13"/>
  <c r="CD24" i="15" s="1"/>
  <c r="Q45" i="13"/>
  <c r="CD45" i="15" s="1"/>
  <c r="Q26" i="13"/>
  <c r="CD26" i="15" s="1"/>
  <c r="Q22" i="13"/>
  <c r="CD22" i="15" s="1"/>
  <c r="Q19" i="13"/>
  <c r="CD19" i="15" s="1"/>
  <c r="Q21" i="13"/>
  <c r="CD21" i="15" s="1"/>
  <c r="Q33" i="13"/>
  <c r="CD33" i="15" s="1"/>
  <c r="Q23" i="13"/>
  <c r="CD23" i="15" s="1"/>
  <c r="D9" i="13"/>
  <c r="F9" i="13" s="1"/>
  <c r="Q15" i="13"/>
  <c r="CD15" i="15" s="1"/>
  <c r="Q48" i="13"/>
  <c r="CD48" i="15" s="1"/>
  <c r="Q16" i="13"/>
  <c r="CD16" i="15" s="1"/>
  <c r="Q34" i="13"/>
  <c r="CD34" i="15" s="1"/>
  <c r="Q52" i="13"/>
  <c r="CD52" i="15" s="1"/>
  <c r="Q36" i="13"/>
  <c r="CD36" i="15" s="1"/>
  <c r="Q37" i="13"/>
  <c r="CD37" i="15" s="1"/>
  <c r="Q25" i="13"/>
  <c r="CD25" i="15" s="1"/>
  <c r="Q20" i="13"/>
  <c r="CD20" i="15" s="1"/>
  <c r="Q46" i="13"/>
  <c r="CD46" i="15" s="1"/>
  <c r="Q49" i="13"/>
  <c r="CD49" i="15" s="1"/>
  <c r="Q42" i="13"/>
  <c r="CD42" i="15" s="1"/>
  <c r="Q30" i="13"/>
  <c r="CD30" i="15" s="1"/>
  <c r="Q51" i="13"/>
  <c r="CD51" i="15" s="1"/>
  <c r="C21" i="19"/>
  <c r="Q31" i="13"/>
  <c r="CD31" i="15" s="1"/>
  <c r="Q13" i="13"/>
  <c r="CD13" i="15" s="1"/>
  <c r="C22" i="14" s="1"/>
  <c r="Q35" i="13"/>
  <c r="CD35" i="15" s="1"/>
  <c r="Q28" i="13"/>
  <c r="CD28" i="15" s="1"/>
  <c r="Q43" i="13"/>
  <c r="CD43" i="15" s="1"/>
  <c r="G9" i="13"/>
</calcChain>
</file>

<file path=xl/sharedStrings.xml><?xml version="1.0" encoding="utf-8"?>
<sst xmlns="http://schemas.openxmlformats.org/spreadsheetml/2006/main" count="1085" uniqueCount="85">
  <si>
    <t>CM1-CM2</t>
  </si>
  <si>
    <t>Demi-journées</t>
  </si>
  <si>
    <t>%</t>
  </si>
  <si>
    <t>Totales</t>
  </si>
  <si>
    <t>Présences</t>
  </si>
  <si>
    <t>Abs</t>
  </si>
  <si>
    <t>Présence</t>
  </si>
  <si>
    <t>Matins</t>
  </si>
  <si>
    <t>Après-midis</t>
  </si>
  <si>
    <t>TOTAL</t>
  </si>
  <si>
    <t>MOIS</t>
  </si>
  <si>
    <t>CLASSE ou NIVEAU :</t>
  </si>
  <si>
    <t>Nom et prénom</t>
  </si>
  <si>
    <t>inscrit le</t>
  </si>
  <si>
    <t>radié le</t>
  </si>
  <si>
    <t>Matin</t>
  </si>
  <si>
    <t>AM</t>
  </si>
  <si>
    <t>1/2 j du mois</t>
  </si>
  <si>
    <t>ECOLE :</t>
  </si>
  <si>
    <t>Absences :</t>
  </si>
  <si>
    <t>L</t>
  </si>
  <si>
    <t>M</t>
  </si>
  <si>
    <t>J</t>
  </si>
  <si>
    <t>V</t>
  </si>
  <si>
    <t>A</t>
  </si>
  <si>
    <t>RDV</t>
  </si>
  <si>
    <t>C</t>
  </si>
  <si>
    <t>NJ</t>
  </si>
  <si>
    <t xml:space="preserve"> </t>
  </si>
  <si>
    <t>1 / 2 JOURNEES ABSENCES</t>
  </si>
  <si>
    <t>% D'ABSENCES</t>
  </si>
  <si>
    <t>REPARTITION DES ABSENCES</t>
  </si>
  <si>
    <t>½ j ABS TOTALES</t>
  </si>
  <si>
    <t>% ABS</t>
  </si>
  <si>
    <t>Maladie</t>
  </si>
  <si>
    <t>Autre</t>
  </si>
  <si>
    <r>
      <rPr>
        <b/>
        <sz val="11"/>
        <rFont val="Calibri"/>
        <family val="2"/>
        <scheme val="minor"/>
      </rPr>
      <t>M</t>
    </r>
    <r>
      <rPr>
        <sz val="11"/>
        <rFont val="Calibri"/>
        <family val="2"/>
        <scheme val="minor"/>
      </rPr>
      <t xml:space="preserve"> = Maladie, </t>
    </r>
    <r>
      <rPr>
        <b/>
        <sz val="11"/>
        <rFont val="Calibri"/>
        <family val="2"/>
        <scheme val="minor"/>
      </rPr>
      <t>RDV</t>
    </r>
    <r>
      <rPr>
        <sz val="11"/>
        <rFont val="Calibri"/>
        <family val="2"/>
        <scheme val="minor"/>
      </rPr>
      <t xml:space="preserve"> = Rendez-vous,</t>
    </r>
    <r>
      <rPr>
        <b/>
        <sz val="11"/>
        <rFont val="Calibri"/>
        <family val="2"/>
        <scheme val="minor"/>
      </rPr>
      <t xml:space="preserve"> C</t>
    </r>
    <r>
      <rPr>
        <sz val="11"/>
        <rFont val="Calibri"/>
        <family val="2"/>
        <scheme val="minor"/>
      </rPr>
      <t xml:space="preserve"> = Contractualisation</t>
    </r>
  </si>
  <si>
    <r>
      <rPr>
        <b/>
        <sz val="11"/>
        <rFont val="Calibri"/>
        <family val="2"/>
        <scheme val="minor"/>
      </rPr>
      <t>A</t>
    </r>
    <r>
      <rPr>
        <sz val="11"/>
        <rFont val="Calibri"/>
        <family val="2"/>
        <scheme val="minor"/>
      </rPr>
      <t xml:space="preserve">=Autre, </t>
    </r>
    <r>
      <rPr>
        <b/>
        <sz val="11"/>
        <rFont val="Calibri"/>
        <family val="2"/>
        <scheme val="minor"/>
      </rPr>
      <t>NJ</t>
    </r>
    <r>
      <rPr>
        <sz val="11"/>
        <rFont val="Calibri"/>
        <family val="2"/>
        <scheme val="minor"/>
      </rPr>
      <t xml:space="preserve"> = Non justifié (inclus départ anticipé et retour tardif)</t>
    </r>
  </si>
  <si>
    <t>mercredis</t>
  </si>
  <si>
    <t>année</t>
  </si>
  <si>
    <t>mois</t>
  </si>
  <si>
    <t>mercredis et fériés</t>
  </si>
  <si>
    <t>ÉCOLE</t>
  </si>
  <si>
    <t>CLASSE</t>
  </si>
  <si>
    <t>NOM</t>
  </si>
  <si>
    <t>ABSENCES</t>
  </si>
  <si>
    <t>MOTIFS</t>
  </si>
  <si>
    <t>Nb ½ Journées</t>
  </si>
  <si>
    <t>Rendez-vous</t>
  </si>
  <si>
    <t>Non Justifié</t>
  </si>
  <si>
    <t>Contractualisé</t>
  </si>
  <si>
    <t>SEPTEMBRE</t>
  </si>
  <si>
    <t>OCTOBRE</t>
  </si>
  <si>
    <t>NOVEMBRE</t>
  </si>
  <si>
    <t>DECEMBRE</t>
  </si>
  <si>
    <t>JANVIER</t>
  </si>
  <si>
    <t>FEVRIER</t>
  </si>
  <si>
    <t>MARS</t>
  </si>
  <si>
    <t>AVRIL</t>
  </si>
  <si>
    <t>MAI</t>
  </si>
  <si>
    <t>JUIN</t>
  </si>
  <si>
    <t>JUILLET</t>
  </si>
  <si>
    <t>ANNEE 2024 – 2025</t>
  </si>
  <si>
    <t>Classe ou Niveau</t>
  </si>
  <si>
    <t>½ J Possibles Année</t>
  </si>
  <si>
    <t>½ J Abs Année</t>
  </si>
  <si>
    <t>% Abs Année</t>
  </si>
  <si>
    <t>ANNUEL</t>
  </si>
  <si>
    <t>SEPT</t>
  </si>
  <si>
    <t>OCT</t>
  </si>
  <si>
    <t>NOV</t>
  </si>
  <si>
    <t>DEC</t>
  </si>
  <si>
    <t>JANV</t>
  </si>
  <si>
    <t>FEV</t>
  </si>
  <si>
    <t>JUIL</t>
  </si>
  <si>
    <t>Nom et Prénom</t>
  </si>
  <si>
    <t>Nb ½ j</t>
  </si>
  <si>
    <t>½ J Abs</t>
  </si>
  <si>
    <t>Nb ½ Journées total</t>
  </si>
  <si>
    <t>Nb ½ journées matin</t>
  </si>
  <si>
    <t>Nb ½ journées après-midi</t>
  </si>
  <si>
    <t>Remarque(s)</t>
  </si>
  <si>
    <t>%  ½ Journées</t>
  </si>
  <si>
    <t>% Matin</t>
  </si>
  <si>
    <t>% Après-midi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</si>
</sst>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0.00\ &quot;€&quot;;[Red]\-#,##0.00\ &quot;€&quot;"/>
    <numFmt numFmtId="43" formatCode="_-* #,##0.00_-;\-* #,##0.00_-;_-* &quot;-&quot;??_-;_-@_-"/>
    <numFmt numFmtId="164" formatCode="dd/mm/yy;@"/>
    <numFmt numFmtId="165" formatCode="d/m;@"/>
  </numFmts>
  <fonts count="13" x14ac:knownFonts="1">
    <font>
      <sz val="11"/>
      <color theme="1"/>
      <name val="Calibri"/>
      <family val="2"/>
      <scheme val="minor"/>
    </font>
    <font>
      <sz val="11"/>
      <color theme="1"/>
      <name val="Calibri"/>
      <family val="2"/>
      <scheme val="minor"/>
    </font>
    <font>
      <sz val="11"/>
      <name val="Calibri"/>
      <family val="2"/>
      <scheme val="minor"/>
    </font>
    <font>
      <sz val="20"/>
      <name val="Calibri"/>
      <family val="2"/>
      <scheme val="minor"/>
    </font>
    <font>
      <b/>
      <sz val="11"/>
      <name val="Calibri"/>
      <family val="2"/>
      <scheme val="minor"/>
    </font>
    <font>
      <sz val="10"/>
      <color theme="1"/>
      <name val="Arial"/>
      <family val="2"/>
    </font>
    <font>
      <sz val="12"/>
      <color theme="1"/>
      <name val="Comic Sans MS"/>
      <family val="4"/>
    </font>
    <font>
      <b/>
      <sz val="10"/>
      <color theme="1"/>
      <name val="Arial"/>
      <family val="2"/>
    </font>
    <font>
      <b/>
      <sz val="16"/>
      <color theme="1"/>
      <name val="Calibri"/>
      <family val="2"/>
      <scheme val="minor"/>
    </font>
    <font>
      <sz val="8"/>
      <name val="Calibri"/>
      <family val="2"/>
      <scheme val="minor"/>
    </font>
    <font>
      <b/>
      <sz val="14"/>
      <color theme="1"/>
      <name val="Arial"/>
      <family val="2"/>
    </font>
    <font>
      <sz val="14"/>
      <color theme="1"/>
      <name val="Arial"/>
      <family val="2"/>
    </font>
    <font>
      <sz val="11"/>
      <color theme="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rgb="FFDDDDDD"/>
        <bgColor indexed="64"/>
      </patternFill>
    </fill>
    <fill>
      <patternFill patternType="solid">
        <fgColor rgb="FFEEEEEE"/>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style="thick">
        <color rgb="FF000000"/>
      </left>
      <right/>
      <top style="thick">
        <color rgb="FF000000"/>
      </top>
      <bottom style="thick">
        <color rgb="FF000000"/>
      </bottom>
      <diagonal/>
    </border>
    <border>
      <left/>
      <right style="thick">
        <color rgb="FF000000"/>
      </right>
      <top style="thick">
        <color rgb="FF000000"/>
      </top>
      <bottom style="thick">
        <color rgb="FF000000"/>
      </bottom>
      <diagonal/>
    </border>
    <border>
      <left/>
      <right/>
      <top style="thick">
        <color rgb="FF000000"/>
      </top>
      <bottom style="thick">
        <color rgb="FF000000"/>
      </bottom>
      <diagonal/>
    </border>
    <border>
      <left style="thick">
        <color rgb="FF000000"/>
      </left>
      <right style="thick">
        <color rgb="FF000000"/>
      </right>
      <top style="thick">
        <color rgb="FF000000"/>
      </top>
      <bottom style="thin">
        <color rgb="FF000000"/>
      </bottom>
      <diagonal/>
    </border>
    <border>
      <left style="thick">
        <color rgb="FF000000"/>
      </left>
      <right style="thick">
        <color rgb="FF000000"/>
      </right>
      <top style="thin">
        <color rgb="FF000000"/>
      </top>
      <bottom style="thin">
        <color rgb="FF000000"/>
      </bottom>
      <diagonal/>
    </border>
    <border>
      <left style="thick">
        <color rgb="FF000000"/>
      </left>
      <right style="thick">
        <color rgb="FF000000"/>
      </right>
      <top style="thin">
        <color rgb="FF000000"/>
      </top>
      <bottom style="thick">
        <color rgb="FF000000"/>
      </bottom>
      <diagonal/>
    </border>
    <border>
      <left style="thin">
        <color auto="1"/>
      </left>
      <right style="thin">
        <color auto="1"/>
      </right>
      <top/>
      <bottom style="thin">
        <color auto="1"/>
      </bottom>
      <diagonal/>
    </border>
    <border>
      <left style="thick">
        <color auto="1"/>
      </left>
      <right style="thin">
        <color auto="1"/>
      </right>
      <top style="thin">
        <color auto="1"/>
      </top>
      <bottom style="thick">
        <color auto="1"/>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style="thick">
        <color indexed="64"/>
      </left>
      <right style="thin">
        <color indexed="64"/>
      </right>
      <top/>
      <bottom style="thin">
        <color indexed="64"/>
      </bottom>
      <diagonal/>
    </border>
    <border>
      <left style="thin">
        <color indexed="64"/>
      </left>
      <right style="thick">
        <color indexed="64"/>
      </right>
      <top/>
      <bottom style="thin">
        <color indexed="64"/>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ck">
        <color auto="1"/>
      </left>
      <right/>
      <top/>
      <bottom/>
      <diagonal/>
    </border>
    <border>
      <left/>
      <right style="thick">
        <color indexed="64"/>
      </right>
      <top style="thin">
        <color indexed="64"/>
      </top>
      <bottom style="thick">
        <color indexed="64"/>
      </bottom>
      <diagonal/>
    </border>
    <border>
      <left style="thick">
        <color indexed="64"/>
      </left>
      <right/>
      <top style="thin">
        <color indexed="64"/>
      </top>
      <bottom style="thick">
        <color indexed="64"/>
      </bottom>
      <diagonal/>
    </border>
    <border>
      <left style="thin">
        <color auto="1"/>
      </left>
      <right/>
      <top style="thick">
        <color auto="1"/>
      </top>
      <bottom style="thick">
        <color auto="1"/>
      </bottom>
      <diagonal/>
    </border>
    <border>
      <left style="thick">
        <color rgb="FF000000"/>
      </left>
      <right style="thin">
        <color rgb="FF000000"/>
      </right>
      <top style="thick">
        <color rgb="FF000000"/>
      </top>
      <bottom style="thick">
        <color indexed="64"/>
      </bottom>
      <diagonal/>
    </border>
    <border>
      <left style="thin">
        <color rgb="FF000000"/>
      </left>
      <right style="thin">
        <color rgb="FF000000"/>
      </right>
      <top style="thick">
        <color rgb="FF000000"/>
      </top>
      <bottom style="thick">
        <color indexed="64"/>
      </bottom>
      <diagonal/>
    </border>
    <border>
      <left style="thin">
        <color rgb="FF000000"/>
      </left>
      <right style="thick">
        <color rgb="FF000000"/>
      </right>
      <top style="thick">
        <color rgb="FF000000"/>
      </top>
      <bottom style="thick">
        <color indexed="64"/>
      </bottom>
      <diagonal/>
    </border>
    <border>
      <left style="thin">
        <color rgb="FF000000"/>
      </left>
      <right style="thick">
        <color indexed="64"/>
      </right>
      <top style="thick">
        <color rgb="FF000000"/>
      </top>
      <bottom style="thick">
        <color indexed="64"/>
      </bottom>
      <diagonal/>
    </border>
    <border>
      <left/>
      <right style="thin">
        <color rgb="FF000000"/>
      </right>
      <top style="thick">
        <color rgb="FF000000"/>
      </top>
      <bottom style="thick">
        <color indexed="64"/>
      </bottom>
      <diagonal/>
    </border>
    <border>
      <left/>
      <right/>
      <top style="thick">
        <color indexed="64"/>
      </top>
      <bottom/>
      <diagonal/>
    </border>
    <border>
      <left style="thick">
        <color rgb="FF000000"/>
      </left>
      <right style="thick">
        <color indexed="64"/>
      </right>
      <top style="thick">
        <color indexed="64"/>
      </top>
      <bottom style="thin">
        <color rgb="FF000000"/>
      </bottom>
      <diagonal/>
    </border>
    <border>
      <left style="thick">
        <color rgb="FF000000"/>
      </left>
      <right style="thin">
        <color indexed="64"/>
      </right>
      <top style="thick">
        <color indexed="64"/>
      </top>
      <bottom style="thin">
        <color rgb="FF000000"/>
      </bottom>
      <diagonal/>
    </border>
    <border>
      <left/>
      <right style="thick">
        <color indexed="64"/>
      </right>
      <top style="thick">
        <color indexed="64"/>
      </top>
      <bottom style="thin">
        <color rgb="FF000000"/>
      </bottom>
      <diagonal/>
    </border>
    <border>
      <left/>
      <right style="thick">
        <color indexed="64"/>
      </right>
      <top/>
      <bottom style="thin">
        <color rgb="FF000000"/>
      </bottom>
      <diagonal/>
    </border>
    <border>
      <left style="thick">
        <color rgb="FF000000"/>
      </left>
      <right style="thin">
        <color indexed="64"/>
      </right>
      <top style="thin">
        <color rgb="FF000000"/>
      </top>
      <bottom style="thin">
        <color rgb="FF000000"/>
      </bottom>
      <diagonal/>
    </border>
    <border>
      <left style="thick">
        <color rgb="FF000000"/>
      </left>
      <right style="thin">
        <color indexed="64"/>
      </right>
      <top style="thin">
        <color rgb="FF000000"/>
      </top>
      <bottom style="thick">
        <color indexed="64"/>
      </bottom>
      <diagonal/>
    </border>
    <border>
      <left style="thick">
        <color auto="1"/>
      </left>
      <right/>
      <top style="thick">
        <color auto="1"/>
      </top>
      <bottom style="thick">
        <color auto="1"/>
      </bottom>
      <diagonal/>
    </border>
    <border>
      <left/>
      <right/>
      <top style="thin">
        <color indexed="64"/>
      </top>
      <bottom/>
      <diagonal/>
    </border>
    <border>
      <left style="thick">
        <color rgb="FF000000"/>
      </left>
      <right style="thick">
        <color indexed="64"/>
      </right>
      <top style="thin">
        <color rgb="FF000000"/>
      </top>
      <bottom style="thin">
        <color rgb="FF000000"/>
      </bottom>
      <diagonal/>
    </border>
    <border>
      <left style="thick">
        <color rgb="FF000000"/>
      </left>
      <right style="thick">
        <color indexed="64"/>
      </right>
      <top style="thin">
        <color rgb="FF000000"/>
      </top>
      <bottom style="thick">
        <color indexed="64"/>
      </bottom>
      <diagonal/>
    </border>
    <border>
      <left style="thick">
        <color indexed="64"/>
      </left>
      <right style="thin">
        <color indexed="64"/>
      </right>
      <top style="thick">
        <color indexed="64"/>
      </top>
      <bottom style="thin">
        <color rgb="FF000000"/>
      </bottom>
      <diagonal/>
    </border>
    <border>
      <left/>
      <right style="thin">
        <color indexed="64"/>
      </right>
      <top style="thick">
        <color indexed="64"/>
      </top>
      <bottom style="thin">
        <color rgb="FF000000"/>
      </bottom>
      <diagonal/>
    </border>
    <border>
      <left/>
      <right style="thin">
        <color indexed="64"/>
      </right>
      <top style="thin">
        <color rgb="FF000000"/>
      </top>
      <bottom style="thin">
        <color rgb="FF000000"/>
      </bottom>
      <diagonal/>
    </border>
    <border>
      <left style="thick">
        <color indexed="64"/>
      </left>
      <right style="thin">
        <color indexed="64"/>
      </right>
      <top style="thin">
        <color rgb="FF000000"/>
      </top>
      <bottom style="thin">
        <color rgb="FF000000"/>
      </bottom>
      <diagonal/>
    </border>
    <border>
      <left style="thick">
        <color indexed="64"/>
      </left>
      <right style="thin">
        <color indexed="64"/>
      </right>
      <top style="thin">
        <color rgb="FF000000"/>
      </top>
      <bottom style="thick">
        <color indexed="64"/>
      </bottom>
      <diagonal/>
    </border>
    <border>
      <left/>
      <right style="thin">
        <color indexed="64"/>
      </right>
      <top style="thin">
        <color rgb="FF000000"/>
      </top>
      <bottom style="thick">
        <color indexed="64"/>
      </bottom>
      <diagonal/>
    </border>
    <border>
      <left/>
      <right style="thick">
        <color indexed="64"/>
      </right>
      <top style="thick">
        <color rgb="FF000000"/>
      </top>
      <bottom/>
      <diagonal/>
    </border>
    <border>
      <left/>
      <right style="thick">
        <color indexed="64"/>
      </right>
      <top style="thick">
        <color rgb="FF000000"/>
      </top>
      <bottom style="thick">
        <color indexed="64"/>
      </bottom>
      <diagonal/>
    </border>
    <border>
      <left/>
      <right style="thick">
        <color indexed="64"/>
      </right>
      <top style="thin">
        <color rgb="FF000000"/>
      </top>
      <bottom style="thin">
        <color rgb="FF000000"/>
      </bottom>
      <diagonal/>
    </border>
    <border>
      <left/>
      <right style="thick">
        <color indexed="64"/>
      </right>
      <top style="thin">
        <color rgb="FF000000"/>
      </top>
      <bottom style="thick">
        <color indexed="64"/>
      </bottom>
      <diagonal/>
    </border>
    <border>
      <left/>
      <right/>
      <top style="thick">
        <color indexed="64"/>
      </top>
      <bottom style="thin">
        <color rgb="FF000000"/>
      </bottom>
      <diagonal/>
    </border>
    <border>
      <left/>
      <right/>
      <top/>
      <bottom style="thin">
        <color rgb="FF000000"/>
      </bottom>
      <diagonal/>
    </border>
    <border>
      <left style="thin">
        <color rgb="FF000000"/>
      </left>
      <right/>
      <top style="thick">
        <color rgb="FF000000"/>
      </top>
      <bottom style="thick">
        <color indexed="64"/>
      </bottom>
      <diagonal/>
    </border>
    <border>
      <left style="thin">
        <color indexed="64"/>
      </left>
      <right/>
      <top style="thin">
        <color rgb="FF000000"/>
      </top>
      <bottom style="thick">
        <color auto="1"/>
      </bottom>
      <diagonal/>
    </border>
    <border>
      <left/>
      <right/>
      <top style="thick">
        <color rgb="FF000000"/>
      </top>
      <bottom/>
      <diagonal/>
    </border>
    <border>
      <left style="thin">
        <color indexed="64"/>
      </left>
      <right style="thin">
        <color indexed="64"/>
      </right>
      <top style="thick">
        <color indexed="64"/>
      </top>
      <bottom style="thin">
        <color rgb="FF000000"/>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style="thick">
        <color indexed="64"/>
      </bottom>
      <diagonal/>
    </border>
    <border>
      <left style="thick">
        <color rgb="FF000000"/>
      </left>
      <right style="thick">
        <color rgb="FF000000"/>
      </right>
      <top style="thin">
        <color rgb="FF000000"/>
      </top>
      <bottom style="thick">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53">
    <xf numFmtId="0" fontId="0" fillId="0" borderId="0" xfId="0"/>
    <xf numFmtId="0" fontId="0" fillId="0" borderId="1" xfId="0" applyBorder="1"/>
    <xf numFmtId="0" fontId="0" fillId="0" borderId="6" xfId="0" applyBorder="1"/>
    <xf numFmtId="1" fontId="0" fillId="0" borderId="1" xfId="0" applyNumberFormat="1" applyBorder="1"/>
    <xf numFmtId="0" fontId="0" fillId="0" borderId="0" xfId="0" applyBorder="1"/>
    <xf numFmtId="9" fontId="0" fillId="0" borderId="1" xfId="2" applyFont="1" applyBorder="1"/>
    <xf numFmtId="1" fontId="0" fillId="0" borderId="0" xfId="0" applyNumberFormat="1"/>
    <xf numFmtId="1" fontId="0" fillId="0" borderId="0" xfId="0" applyNumberFormat="1" applyBorder="1"/>
    <xf numFmtId="0" fontId="2" fillId="0" borderId="0" xfId="0" applyFont="1" applyBorder="1" applyAlignment="1" applyProtection="1">
      <alignment horizontal="center" wrapText="1"/>
      <protection locked="0"/>
    </xf>
    <xf numFmtId="1" fontId="2" fillId="0" borderId="0" xfId="0" applyNumberFormat="1" applyFont="1" applyFill="1" applyBorder="1" applyProtection="1">
      <protection locked="0"/>
    </xf>
    <xf numFmtId="0" fontId="2" fillId="0" borderId="0" xfId="0" applyFont="1"/>
    <xf numFmtId="0" fontId="2" fillId="0" borderId="0" xfId="0" applyFont="1" applyAlignment="1">
      <alignment horizontal="right"/>
    </xf>
    <xf numFmtId="0" fontId="3" fillId="2" borderId="0" xfId="0" applyFont="1" applyFill="1"/>
    <xf numFmtId="165" fontId="2" fillId="0" borderId="0" xfId="0" applyNumberFormat="1" applyFont="1"/>
    <xf numFmtId="0" fontId="2" fillId="0" borderId="0" xfId="0" applyNumberFormat="1" applyFont="1"/>
    <xf numFmtId="1" fontId="2" fillId="0" borderId="0" xfId="0" applyNumberFormat="1" applyFont="1"/>
    <xf numFmtId="0" fontId="2" fillId="3" borderId="2" xfId="0" applyFont="1" applyFill="1" applyBorder="1"/>
    <xf numFmtId="0" fontId="2" fillId="3" borderId="4" xfId="0" applyFont="1" applyFill="1" applyBorder="1"/>
    <xf numFmtId="0" fontId="2" fillId="3" borderId="7" xfId="0" applyFont="1" applyFill="1" applyBorder="1"/>
    <xf numFmtId="0" fontId="2" fillId="3" borderId="8" xfId="0" applyFont="1" applyFill="1" applyBorder="1" applyAlignment="1">
      <alignment horizontal="right"/>
    </xf>
    <xf numFmtId="0" fontId="2" fillId="3" borderId="3" xfId="0" applyFont="1" applyFill="1" applyBorder="1"/>
    <xf numFmtId="0" fontId="2" fillId="0" borderId="1" xfId="0" applyFont="1" applyBorder="1"/>
    <xf numFmtId="0" fontId="2" fillId="0" borderId="5" xfId="0" applyFont="1" applyBorder="1"/>
    <xf numFmtId="0" fontId="2" fillId="0" borderId="6" xfId="0" applyFont="1" applyBorder="1"/>
    <xf numFmtId="0" fontId="2" fillId="3" borderId="1" xfId="0" applyFont="1" applyFill="1" applyBorder="1"/>
    <xf numFmtId="1" fontId="2" fillId="3" borderId="1" xfId="0" applyNumberFormat="1" applyFont="1" applyFill="1" applyBorder="1"/>
    <xf numFmtId="1" fontId="2" fillId="3" borderId="5" xfId="0" applyNumberFormat="1" applyFont="1" applyFill="1" applyBorder="1"/>
    <xf numFmtId="9" fontId="2" fillId="3" borderId="6" xfId="2" applyFont="1" applyFill="1" applyBorder="1"/>
    <xf numFmtId="9" fontId="2" fillId="3" borderId="1" xfId="0" applyNumberFormat="1" applyFont="1" applyFill="1" applyBorder="1"/>
    <xf numFmtId="1" fontId="2" fillId="0" borderId="0" xfId="1" applyNumberFormat="1" applyFont="1" applyBorder="1"/>
    <xf numFmtId="164" fontId="2" fillId="0" borderId="0" xfId="0" applyNumberFormat="1" applyFont="1"/>
    <xf numFmtId="14" fontId="2" fillId="0" borderId="0" xfId="2" applyNumberFormat="1" applyFont="1"/>
    <xf numFmtId="0" fontId="4" fillId="0" borderId="0" xfId="0" applyFont="1"/>
    <xf numFmtId="17" fontId="4" fillId="0" borderId="0" xfId="0" applyNumberFormat="1" applyFont="1"/>
    <xf numFmtId="0" fontId="2" fillId="0" borderId="0" xfId="0" applyFont="1" applyAlignment="1">
      <alignment horizontal="center"/>
    </xf>
    <xf numFmtId="0" fontId="2" fillId="0" borderId="2"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4" xfId="0" applyFont="1" applyBorder="1" applyAlignment="1">
      <alignment horizontal="left"/>
    </xf>
    <xf numFmtId="0" fontId="2" fillId="0" borderId="4" xfId="0" applyFont="1" applyBorder="1" applyAlignment="1">
      <alignment horizontal="center"/>
    </xf>
    <xf numFmtId="0" fontId="2" fillId="0" borderId="3" xfId="0" applyFont="1" applyBorder="1" applyAlignment="1">
      <alignment horizontal="center"/>
    </xf>
    <xf numFmtId="165" fontId="2" fillId="0" borderId="0" xfId="0" applyNumberFormat="1" applyFont="1" applyAlignment="1">
      <alignment horizontal="center"/>
    </xf>
    <xf numFmtId="0" fontId="2" fillId="0" borderId="0" xfId="0" applyFont="1" applyAlignment="1">
      <alignment horizontal="center" wrapText="1"/>
    </xf>
    <xf numFmtId="0" fontId="2" fillId="0" borderId="1"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0" fontId="2" fillId="0" borderId="3" xfId="0" applyFont="1" applyBorder="1" applyAlignment="1">
      <alignment horizontal="center" wrapText="1"/>
    </xf>
    <xf numFmtId="165" fontId="2" fillId="0" borderId="0" xfId="0" applyNumberFormat="1" applyFont="1" applyAlignment="1">
      <alignment horizontal="center" wrapText="1"/>
    </xf>
    <xf numFmtId="164" fontId="2" fillId="4" borderId="1" xfId="0" applyNumberFormat="1" applyFont="1" applyFill="1" applyBorder="1"/>
    <xf numFmtId="14" fontId="2" fillId="4" borderId="1" xfId="0" applyNumberFormat="1" applyFont="1" applyFill="1" applyBorder="1"/>
    <xf numFmtId="1" fontId="2" fillId="0" borderId="1" xfId="1" applyNumberFormat="1" applyFont="1" applyBorder="1"/>
    <xf numFmtId="0" fontId="2" fillId="4" borderId="1" xfId="0" applyFont="1" applyFill="1" applyBorder="1"/>
    <xf numFmtId="0" fontId="2" fillId="4" borderId="5" xfId="0" applyFont="1" applyFill="1" applyBorder="1"/>
    <xf numFmtId="0" fontId="2" fillId="4" borderId="6" xfId="0" applyFont="1" applyFill="1" applyBorder="1"/>
    <xf numFmtId="0" fontId="2" fillId="0" borderId="3" xfId="0" applyFont="1" applyBorder="1"/>
    <xf numFmtId="1" fontId="2" fillId="0" borderId="5" xfId="1" applyNumberFormat="1" applyFont="1" applyBorder="1"/>
    <xf numFmtId="9" fontId="2" fillId="0" borderId="3" xfId="2" applyFont="1" applyBorder="1"/>
    <xf numFmtId="9" fontId="2" fillId="0" borderId="1" xfId="2" applyNumberFormat="1" applyFont="1" applyBorder="1"/>
    <xf numFmtId="9" fontId="2" fillId="0" borderId="5" xfId="2" applyNumberFormat="1" applyFont="1" applyBorder="1"/>
    <xf numFmtId="9" fontId="2" fillId="0" borderId="1" xfId="2" applyFont="1" applyBorder="1"/>
    <xf numFmtId="0" fontId="2" fillId="0" borderId="0" xfId="0" applyFont="1" applyBorder="1"/>
    <xf numFmtId="0" fontId="2" fillId="0" borderId="0" xfId="0" applyFont="1" applyBorder="1" applyAlignment="1">
      <alignment horizontal="center" wrapText="1"/>
    </xf>
    <xf numFmtId="1" fontId="2" fillId="0" borderId="0" xfId="0" applyNumberFormat="1" applyFont="1" applyFill="1" applyBorder="1"/>
    <xf numFmtId="1" fontId="2" fillId="0" borderId="0" xfId="0" applyNumberFormat="1" applyFont="1" applyBorder="1"/>
    <xf numFmtId="0" fontId="2" fillId="0" borderId="0" xfId="0" applyFont="1" applyFill="1"/>
    <xf numFmtId="8" fontId="3" fillId="2" borderId="0" xfId="0" applyNumberFormat="1" applyFont="1" applyFill="1"/>
    <xf numFmtId="0" fontId="3" fillId="0" borderId="0" xfId="0" applyFont="1" applyFill="1"/>
    <xf numFmtId="0" fontId="5" fillId="0" borderId="0" xfId="0" applyFont="1" applyAlignment="1">
      <alignment horizontal="left" vertical="center" wrapText="1"/>
    </xf>
    <xf numFmtId="0" fontId="7" fillId="5" borderId="0" xfId="0" applyFont="1" applyFill="1" applyAlignment="1">
      <alignment horizontal="left" vertical="center" wrapText="1"/>
    </xf>
    <xf numFmtId="0" fontId="7" fillId="6" borderId="0" xfId="0" applyFont="1" applyFill="1" applyAlignment="1">
      <alignment horizontal="center" vertical="center" wrapText="1"/>
    </xf>
    <xf numFmtId="0" fontId="5" fillId="0" borderId="0" xfId="0" applyFont="1" applyAlignment="1">
      <alignment horizontal="center" vertical="center" wrapText="1"/>
    </xf>
    <xf numFmtId="0" fontId="7" fillId="6" borderId="12" xfId="0" applyFont="1" applyFill="1" applyBorder="1" applyAlignment="1">
      <alignment horizontal="center" vertical="center" wrapText="1"/>
    </xf>
    <xf numFmtId="0" fontId="7" fillId="6" borderId="13" xfId="0" applyFont="1" applyFill="1" applyBorder="1" applyAlignment="1">
      <alignment horizontal="center" vertical="center" wrapText="1"/>
    </xf>
    <xf numFmtId="0" fontId="7" fillId="6" borderId="14" xfId="0" applyFont="1" applyFill="1" applyBorder="1" applyAlignment="1">
      <alignment horizontal="center" vertical="center" wrapText="1"/>
    </xf>
    <xf numFmtId="0" fontId="8" fillId="0" borderId="0" xfId="0" applyFont="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1" xfId="0" applyBorder="1"/>
    <xf numFmtId="0" fontId="0" fillId="0" borderId="22" xfId="0" applyBorder="1"/>
    <xf numFmtId="0" fontId="0" fillId="0" borderId="23" xfId="0" applyBorder="1"/>
    <xf numFmtId="1" fontId="0" fillId="0" borderId="15" xfId="0" applyNumberFormat="1" applyBorder="1"/>
    <xf numFmtId="0" fontId="0" fillId="0" borderId="25" xfId="0" applyBorder="1"/>
    <xf numFmtId="0" fontId="0" fillId="0" borderId="26" xfId="0" applyBorder="1"/>
    <xf numFmtId="9" fontId="0" fillId="0" borderId="20" xfId="2" applyFont="1" applyBorder="1"/>
    <xf numFmtId="9" fontId="0" fillId="0" borderId="19" xfId="0" applyNumberFormat="1" applyBorder="1"/>
    <xf numFmtId="0" fontId="0" fillId="0" borderId="27" xfId="0" applyBorder="1"/>
    <xf numFmtId="49" fontId="7" fillId="5" borderId="0" xfId="0" applyNumberFormat="1" applyFont="1" applyFill="1" applyAlignment="1">
      <alignment vertical="center" wrapText="1"/>
    </xf>
    <xf numFmtId="0" fontId="5" fillId="6" borderId="28" xfId="0" applyFont="1" applyFill="1" applyBorder="1" applyAlignment="1">
      <alignment horizontal="center" vertical="center" wrapText="1"/>
    </xf>
    <xf numFmtId="0" fontId="5" fillId="6" borderId="29"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7" fillId="6" borderId="9" xfId="0" applyFont="1" applyFill="1" applyBorder="1" applyAlignment="1">
      <alignment horizontal="center" vertical="center" wrapText="1"/>
    </xf>
    <xf numFmtId="0" fontId="5" fillId="6" borderId="32"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0" borderId="33" xfId="0" applyFont="1" applyBorder="1" applyAlignment="1">
      <alignment horizontal="left" vertical="center" wrapText="1"/>
    </xf>
    <xf numFmtId="9" fontId="5" fillId="0" borderId="34" xfId="2" applyFont="1" applyBorder="1" applyAlignment="1">
      <alignment horizontal="center" vertical="center" wrapText="1"/>
    </xf>
    <xf numFmtId="9" fontId="5" fillId="0" borderId="36" xfId="2" applyFont="1" applyBorder="1" applyAlignment="1">
      <alignment horizontal="center" vertical="center" wrapText="1"/>
    </xf>
    <xf numFmtId="9" fontId="5" fillId="0" borderId="37" xfId="2" applyFont="1" applyBorder="1" applyAlignment="1">
      <alignment horizontal="center" vertical="center" wrapText="1"/>
    </xf>
    <xf numFmtId="0" fontId="5" fillId="0" borderId="35" xfId="0" applyFont="1" applyBorder="1" applyAlignment="1">
      <alignment horizontal="center" vertical="center" wrapText="1"/>
    </xf>
    <xf numFmtId="0" fontId="5" fillId="0" borderId="38"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0" xfId="0" applyFont="1" applyBorder="1" applyAlignment="1">
      <alignment horizontal="center" vertical="center" wrapText="1"/>
    </xf>
    <xf numFmtId="9" fontId="5" fillId="0" borderId="23" xfId="2" applyFont="1" applyBorder="1" applyAlignment="1">
      <alignment horizontal="center" vertical="center" wrapText="1"/>
    </xf>
    <xf numFmtId="0" fontId="5" fillId="0" borderId="41" xfId="0" applyFont="1" applyBorder="1" applyAlignment="1">
      <alignment horizontal="left" vertical="center" wrapText="1"/>
    </xf>
    <xf numFmtId="9" fontId="5" fillId="0" borderId="35" xfId="2" applyFont="1" applyBorder="1" applyAlignment="1">
      <alignment horizontal="center" vertical="center" wrapText="1"/>
    </xf>
    <xf numFmtId="9" fontId="5" fillId="0" borderId="38" xfId="2" applyFont="1" applyBorder="1" applyAlignment="1">
      <alignment horizontal="center" vertical="center" wrapText="1"/>
    </xf>
    <xf numFmtId="9" fontId="5" fillId="0" borderId="39" xfId="2" applyFont="1" applyBorder="1" applyAlignment="1">
      <alignment horizontal="center" vertical="center" wrapText="1"/>
    </xf>
    <xf numFmtId="9" fontId="5" fillId="0" borderId="42" xfId="2" applyFont="1" applyBorder="1" applyAlignment="1">
      <alignment horizontal="center" vertical="center" wrapText="1"/>
    </xf>
    <xf numFmtId="9" fontId="5" fillId="0" borderId="43" xfId="2" applyFont="1" applyBorder="1" applyAlignment="1">
      <alignment horizontal="center" vertical="center" wrapText="1"/>
    </xf>
    <xf numFmtId="0" fontId="5" fillId="0" borderId="24" xfId="0" applyFont="1" applyBorder="1" applyAlignment="1">
      <alignment horizontal="left" vertical="center" wrapText="1"/>
    </xf>
    <xf numFmtId="9" fontId="5" fillId="0" borderId="46" xfId="2" applyFont="1" applyBorder="1" applyAlignment="1">
      <alignment horizontal="center" vertical="center" wrapText="1"/>
    </xf>
    <xf numFmtId="9" fontId="5" fillId="0" borderId="49" xfId="2" applyFont="1" applyBorder="1" applyAlignment="1">
      <alignment horizontal="center" vertical="center" wrapText="1"/>
    </xf>
    <xf numFmtId="0" fontId="5" fillId="6" borderId="50" xfId="0" applyFont="1" applyFill="1" applyBorder="1" applyAlignment="1">
      <alignment horizontal="center" vertical="center" wrapText="1"/>
    </xf>
    <xf numFmtId="0" fontId="5" fillId="0" borderId="0" xfId="0" applyFont="1" applyBorder="1" applyAlignment="1">
      <alignment horizontal="left" vertical="center" wrapText="1"/>
    </xf>
    <xf numFmtId="9" fontId="5" fillId="0" borderId="52" xfId="2" applyFont="1" applyBorder="1" applyAlignment="1">
      <alignment horizontal="center" vertical="center" wrapText="1"/>
    </xf>
    <xf numFmtId="9" fontId="5" fillId="0" borderId="53" xfId="2" applyFont="1" applyBorder="1" applyAlignment="1">
      <alignment horizontal="center" vertical="center" wrapText="1"/>
    </xf>
    <xf numFmtId="1" fontId="5" fillId="0" borderId="44" xfId="2" applyNumberFormat="1" applyFont="1" applyBorder="1" applyAlignment="1">
      <alignment horizontal="center" vertical="center" wrapText="1"/>
    </xf>
    <xf numFmtId="1" fontId="5" fillId="0" borderId="45" xfId="2" applyNumberFormat="1" applyFont="1" applyBorder="1" applyAlignment="1">
      <alignment horizontal="center" vertical="center" wrapText="1"/>
    </xf>
    <xf numFmtId="1" fontId="5" fillId="0" borderId="47" xfId="2" applyNumberFormat="1" applyFont="1" applyBorder="1" applyAlignment="1">
      <alignment horizontal="center" vertical="center" wrapText="1"/>
    </xf>
    <xf numFmtId="1" fontId="5" fillId="0" borderId="38" xfId="2" applyNumberFormat="1" applyFont="1" applyBorder="1" applyAlignment="1">
      <alignment horizontal="center" vertical="center" wrapText="1"/>
    </xf>
    <xf numFmtId="1" fontId="5" fillId="0" borderId="48" xfId="2" applyNumberFormat="1" applyFont="1" applyBorder="1" applyAlignment="1">
      <alignment horizontal="center" vertical="center" wrapText="1"/>
    </xf>
    <xf numFmtId="1" fontId="5" fillId="0" borderId="39" xfId="2" applyNumberFormat="1" applyFont="1" applyBorder="1" applyAlignment="1">
      <alignment horizontal="center" vertical="center" wrapText="1"/>
    </xf>
    <xf numFmtId="0" fontId="5" fillId="0" borderId="33" xfId="0" applyFont="1" applyBorder="1" applyAlignment="1">
      <alignment horizontal="center" vertical="center" wrapText="1"/>
    </xf>
    <xf numFmtId="49" fontId="10" fillId="5" borderId="0" xfId="0" applyNumberFormat="1" applyFont="1" applyFill="1" applyAlignment="1">
      <alignment vertical="center" wrapText="1"/>
    </xf>
    <xf numFmtId="0" fontId="11" fillId="0" borderId="0" xfId="0" applyFont="1" applyAlignment="1">
      <alignment horizontal="left" vertical="center" wrapText="1"/>
    </xf>
    <xf numFmtId="0" fontId="2" fillId="0" borderId="2" xfId="0" applyFont="1" applyBorder="1" applyAlignment="1">
      <alignment horizontal="center" wrapText="1"/>
    </xf>
    <xf numFmtId="9" fontId="2" fillId="0" borderId="2" xfId="2" applyFont="1" applyBorder="1"/>
    <xf numFmtId="0" fontId="2" fillId="0" borderId="1" xfId="0" applyFont="1" applyBorder="1" applyAlignment="1">
      <alignment wrapText="1"/>
    </xf>
    <xf numFmtId="0" fontId="5" fillId="6" borderId="56" xfId="0" applyFont="1" applyFill="1" applyBorder="1" applyAlignment="1">
      <alignment horizontal="center" vertical="center" wrapText="1"/>
    </xf>
    <xf numFmtId="9" fontId="5" fillId="0" borderId="54" xfId="2" applyFont="1" applyBorder="1" applyAlignment="1">
      <alignment horizontal="center" vertical="center" wrapText="1"/>
    </xf>
    <xf numFmtId="9" fontId="5" fillId="0" borderId="55" xfId="2" applyFont="1" applyBorder="1" applyAlignment="1">
      <alignment horizontal="center" vertical="center" wrapText="1"/>
    </xf>
    <xf numFmtId="9" fontId="5" fillId="0" borderId="57" xfId="2" applyFont="1" applyBorder="1" applyAlignment="1">
      <alignment horizontal="center" vertical="center" wrapText="1"/>
    </xf>
    <xf numFmtId="0" fontId="5" fillId="6" borderId="51" xfId="0" applyFont="1" applyFill="1" applyBorder="1" applyAlignment="1">
      <alignment horizontal="center" vertical="center" wrapText="1"/>
    </xf>
    <xf numFmtId="0" fontId="5" fillId="6" borderId="22" xfId="0" applyFont="1" applyFill="1" applyBorder="1" applyAlignment="1">
      <alignment horizontal="center" vertical="center" wrapText="1"/>
    </xf>
    <xf numFmtId="9" fontId="5" fillId="0" borderId="59" xfId="2" applyFont="1" applyBorder="1" applyAlignment="1">
      <alignment horizontal="center" vertical="center" wrapText="1"/>
    </xf>
    <xf numFmtId="9" fontId="5" fillId="0" borderId="60" xfId="2" applyFont="1" applyBorder="1" applyAlignment="1">
      <alignment horizontal="center" vertical="center" wrapText="1"/>
    </xf>
    <xf numFmtId="9" fontId="5" fillId="0" borderId="61" xfId="2" applyFont="1" applyBorder="1" applyAlignment="1">
      <alignment horizontal="center" vertical="center" wrapText="1"/>
    </xf>
    <xf numFmtId="9" fontId="5" fillId="0" borderId="33" xfId="2" applyFont="1" applyBorder="1" applyAlignment="1">
      <alignment horizontal="center" vertical="center" wrapText="1"/>
    </xf>
    <xf numFmtId="0" fontId="5" fillId="0" borderId="0" xfId="0" applyFont="1" applyBorder="1" applyAlignment="1">
      <alignment horizontal="center" vertical="center" wrapText="1"/>
    </xf>
    <xf numFmtId="9" fontId="5" fillId="0" borderId="62" xfId="2" applyFont="1" applyBorder="1" applyAlignment="1">
      <alignment horizontal="center" vertical="center" wrapText="1"/>
    </xf>
    <xf numFmtId="0" fontId="12" fillId="0" borderId="0" xfId="0" applyFont="1"/>
    <xf numFmtId="165" fontId="12" fillId="0" borderId="0" xfId="0" applyNumberFormat="1" applyFont="1"/>
    <xf numFmtId="1" fontId="12" fillId="0" borderId="0" xfId="0" applyNumberFormat="1" applyFont="1"/>
    <xf numFmtId="0" fontId="6" fillId="5" borderId="0" xfId="0" applyFont="1" applyFill="1" applyAlignment="1">
      <alignment horizontal="center" vertical="center" wrapText="1"/>
    </xf>
    <xf numFmtId="0" fontId="11" fillId="5" borderId="0" xfId="0" applyFont="1" applyFill="1" applyAlignment="1">
      <alignment horizontal="center" vertical="center" wrapText="1"/>
    </xf>
    <xf numFmtId="0" fontId="5" fillId="6" borderId="9"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0" fillId="0" borderId="0" xfId="0" applyFont="1"/>
    <xf numFmtId="1" fontId="12" fillId="0" borderId="0" xfId="1" applyNumberFormat="1" applyFont="1" applyBorder="1"/>
  </cellXfs>
  <cellStyles count="3">
    <cellStyle name="Milliers" xfId="1" builtinId="3"/>
    <cellStyle name="Normal" xfId="0" builtinId="0"/>
    <cellStyle name="Pourcentage" xfId="2" builtinId="5"/>
  </cellStyles>
  <dxfs count="12">
    <dxf>
      <font>
        <color theme="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BF053-9029-4C23-9456-FA71C9C99382}">
  <sheetPr codeName="Feuil1"/>
  <dimension ref="A1"/>
  <sheetViews>
    <sheetView tabSelected="1" workbookViewId="0"/>
  </sheetViews>
  <sheetFormatPr baseColWidth="10" defaultColWidth="10.7109375" defaultRowHeight="15" x14ac:dyDescent="0.2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931B5-B5E6-418F-8E3F-A4C83E605408}">
  <sheetPr codeName="Feuil10"/>
  <dimension ref="B1:XBX97"/>
  <sheetViews>
    <sheetView showGridLines="0" zoomScale="102" zoomScaleNormal="102" workbookViewId="0">
      <pane xSplit="7" ySplit="12" topLeftCell="H13" activePane="bottomRight" state="frozen"/>
      <selection pane="topRight" activeCell="H1" sqref="H1"/>
      <selection pane="bottomLeft" activeCell="A13" sqref="A13"/>
      <selection pane="bottomRight" activeCell="B13" sqref="B13"/>
    </sheetView>
  </sheetViews>
  <sheetFormatPr baseColWidth="10" defaultColWidth="11.5703125" defaultRowHeight="15" outlineLevelCol="1" x14ac:dyDescent="0.25"/>
  <cols>
    <col min="1" max="1" width="4.28515625" style="10" customWidth="1"/>
    <col min="2" max="2" width="42.140625" style="10" customWidth="1"/>
    <col min="3" max="7" width="12.140625" style="10" customWidth="1" outlineLevel="1"/>
    <col min="8" max="31" width="12.5703125" style="10" customWidth="1"/>
    <col min="32" max="34" width="9" style="10" customWidth="1"/>
    <col min="35" max="47" width="6.28515625" style="10" customWidth="1"/>
    <col min="48" max="48" width="73" style="10" customWidth="1"/>
    <col min="49" max="49" width="6.28515625" style="10" customWidth="1"/>
    <col min="50" max="50" width="5.85546875" style="10" customWidth="1"/>
    <col min="51" max="51" width="5.85546875" style="13" customWidth="1"/>
    <col min="52" max="95" width="5.85546875" style="10" customWidth="1"/>
    <col min="96" max="16384" width="11.5703125" style="10"/>
  </cols>
  <sheetData>
    <row r="1" spans="2:52 16298:16300" ht="26.25" x14ac:dyDescent="0.4">
      <c r="B1" s="11" t="s">
        <v>11</v>
      </c>
      <c r="C1" s="66">
        <f>Septembre!C1</f>
        <v>0</v>
      </c>
      <c r="D1" s="64"/>
      <c r="E1" s="64"/>
      <c r="F1" s="64"/>
      <c r="G1" s="64"/>
      <c r="H1" s="142"/>
      <c r="I1" s="142" t="s">
        <v>41</v>
      </c>
      <c r="J1" s="142"/>
      <c r="K1" s="142"/>
      <c r="L1" s="142"/>
      <c r="M1" s="142"/>
      <c r="N1" s="142"/>
      <c r="O1" s="142"/>
      <c r="AZ1" s="13"/>
    </row>
    <row r="2" spans="2:52 16298:16300" ht="26.25" x14ac:dyDescent="0.4">
      <c r="B2" s="11" t="s">
        <v>18</v>
      </c>
      <c r="C2" s="66">
        <f>Septembre!C2</f>
        <v>0</v>
      </c>
      <c r="D2" s="64"/>
      <c r="E2" s="64"/>
      <c r="F2" s="64"/>
      <c r="G2" s="64"/>
      <c r="H2" s="142"/>
      <c r="I2" s="143">
        <v>46148</v>
      </c>
      <c r="J2" s="142"/>
      <c r="K2" s="142"/>
      <c r="L2" s="142"/>
      <c r="M2" s="142"/>
      <c r="N2" s="142"/>
      <c r="O2" s="142"/>
      <c r="AZ2" s="13"/>
    </row>
    <row r="3" spans="2:52 16298:16300" x14ac:dyDescent="0.25">
      <c r="B3" s="11" t="s">
        <v>19</v>
      </c>
      <c r="C3" s="10" t="s">
        <v>36</v>
      </c>
      <c r="H3" s="142"/>
      <c r="I3" s="143">
        <v>46155</v>
      </c>
      <c r="J3" s="142"/>
      <c r="K3" s="144"/>
      <c r="L3" s="142"/>
      <c r="M3" s="142" t="s">
        <v>39</v>
      </c>
      <c r="N3" s="142" t="s">
        <v>40</v>
      </c>
      <c r="O3" s="142"/>
      <c r="AZ3" s="13"/>
    </row>
    <row r="4" spans="2:52 16298:16300" x14ac:dyDescent="0.25">
      <c r="C4" s="10" t="s">
        <v>37</v>
      </c>
      <c r="H4" s="142"/>
      <c r="I4" s="143">
        <v>46162</v>
      </c>
      <c r="J4" s="142"/>
      <c r="K4" s="142"/>
      <c r="L4" s="142"/>
      <c r="M4" s="142">
        <v>2026</v>
      </c>
      <c r="N4" s="142">
        <v>5</v>
      </c>
      <c r="O4" s="142"/>
      <c r="AZ4" s="13"/>
    </row>
    <row r="5" spans="2:52 16298:16300" x14ac:dyDescent="0.25">
      <c r="C5" s="16" t="s">
        <v>1</v>
      </c>
      <c r="D5" s="17"/>
      <c r="E5" s="18"/>
      <c r="F5" s="19" t="s">
        <v>2</v>
      </c>
      <c r="G5" s="20"/>
      <c r="H5" s="142"/>
      <c r="I5" s="143">
        <v>46169</v>
      </c>
      <c r="J5" s="142"/>
      <c r="K5" s="142"/>
      <c r="L5" s="142"/>
      <c r="M5" s="142"/>
      <c r="N5" s="142"/>
      <c r="O5" s="142"/>
      <c r="AZ5" s="13"/>
    </row>
    <row r="6" spans="2:52 16298:16300" x14ac:dyDescent="0.25">
      <c r="C6" s="21" t="s">
        <v>3</v>
      </c>
      <c r="D6" s="21" t="s">
        <v>4</v>
      </c>
      <c r="E6" s="22" t="s">
        <v>5</v>
      </c>
      <c r="F6" s="23" t="s">
        <v>6</v>
      </c>
      <c r="G6" s="21" t="s">
        <v>5</v>
      </c>
      <c r="H6" s="142"/>
      <c r="I6" s="143"/>
      <c r="J6" s="142"/>
      <c r="K6" s="142"/>
      <c r="L6" s="142"/>
      <c r="M6" s="142"/>
      <c r="N6" s="142"/>
      <c r="O6" s="142"/>
      <c r="AZ6" s="13"/>
    </row>
    <row r="7" spans="2:52 16298:16300" x14ac:dyDescent="0.25">
      <c r="B7" s="24" t="s">
        <v>7</v>
      </c>
      <c r="C7" s="25">
        <f>SUM(E13:E52)</f>
        <v>0</v>
      </c>
      <c r="D7" s="25">
        <f>C7-E7</f>
        <v>0</v>
      </c>
      <c r="E7" s="26">
        <f>SUM(AG13:AG52)</f>
        <v>0</v>
      </c>
      <c r="F7" s="27">
        <f>IFERROR(D7/C7,0)</f>
        <v>0</v>
      </c>
      <c r="G7" s="28">
        <f>IFERROR(E7/C7,0)</f>
        <v>0</v>
      </c>
      <c r="AG7" s="29"/>
      <c r="AH7" s="29"/>
      <c r="AZ7" s="13"/>
    </row>
    <row r="8" spans="2:52 16298:16300" x14ac:dyDescent="0.25">
      <c r="B8" s="21" t="s">
        <v>8</v>
      </c>
      <c r="C8" s="25">
        <f>SUM(F13:F52)</f>
        <v>0</v>
      </c>
      <c r="D8" s="25">
        <f>C8-E8</f>
        <v>0</v>
      </c>
      <c r="E8" s="26">
        <f>SUM(AH13:AH52)</f>
        <v>0</v>
      </c>
      <c r="F8" s="27">
        <f>IFERROR(D8/C8,0)</f>
        <v>0</v>
      </c>
      <c r="G8" s="28">
        <f>IFERROR(E8/C8,0)</f>
        <v>0</v>
      </c>
      <c r="AZ8" s="13"/>
    </row>
    <row r="9" spans="2:52 16298:16300" x14ac:dyDescent="0.25">
      <c r="B9" s="24" t="s">
        <v>9</v>
      </c>
      <c r="C9" s="25">
        <f>SUM(C7:C8)</f>
        <v>0</v>
      </c>
      <c r="D9" s="25">
        <f>C9-E9</f>
        <v>0</v>
      </c>
      <c r="E9" s="26">
        <f>SUM(AF13:AF52)</f>
        <v>0</v>
      </c>
      <c r="F9" s="27">
        <f>IFERROR(D9/C9,0)</f>
        <v>0</v>
      </c>
      <c r="G9" s="28">
        <f>IFERROR(E9/C9,0)</f>
        <v>0</v>
      </c>
      <c r="H9" s="30"/>
      <c r="I9" s="31">
        <f>DATE($M$4,$N$4,I$11)</f>
        <v>46146</v>
      </c>
      <c r="J9" s="30"/>
      <c r="K9" s="31">
        <f>DATE($M$4,$N$4,K$11)</f>
        <v>46147</v>
      </c>
      <c r="L9" s="30"/>
      <c r="M9" s="31">
        <f>DATE($M$4,$N$4,M$11)</f>
        <v>46149</v>
      </c>
      <c r="N9" s="30"/>
      <c r="O9" s="31">
        <f>DATE($M$4,$N$4,O$11)</f>
        <v>46153</v>
      </c>
      <c r="P9" s="30"/>
      <c r="Q9" s="31">
        <f>DATE($M$4,$N$4,Q$11)</f>
        <v>46154</v>
      </c>
      <c r="R9" s="30"/>
      <c r="S9" s="31">
        <f>DATE($M$4,$N$4,S$11)</f>
        <v>46160</v>
      </c>
      <c r="T9" s="30"/>
      <c r="U9" s="31">
        <f>DATE($M$4,$N$4,U$11)</f>
        <v>46161</v>
      </c>
      <c r="V9" s="30"/>
      <c r="W9" s="31">
        <f>DATE($M$4,$N$4,W$11)</f>
        <v>46163</v>
      </c>
      <c r="X9" s="30"/>
      <c r="Y9" s="31">
        <f>DATE($M$4,$N$4,Y$11)</f>
        <v>46164</v>
      </c>
      <c r="Z9" s="30"/>
      <c r="AA9" s="31">
        <f>DATE($M$4,$N$4,AA$11)</f>
        <v>46168</v>
      </c>
      <c r="AB9" s="30"/>
      <c r="AC9" s="31">
        <f>DATE($M$4,$N$4,AC$11)</f>
        <v>46170</v>
      </c>
      <c r="AD9" s="30"/>
      <c r="AE9" s="31">
        <f>DATE($M$4,$N$4,AE$11)</f>
        <v>46171</v>
      </c>
      <c r="AZ9" s="13"/>
    </row>
    <row r="10" spans="2:52 16298:16300" x14ac:dyDescent="0.25">
      <c r="B10" s="32" t="s">
        <v>10</v>
      </c>
      <c r="C10" s="33">
        <v>46143</v>
      </c>
      <c r="AZ10" s="13"/>
    </row>
    <row r="11" spans="2:52 16298:16300" s="34" customFormat="1" x14ac:dyDescent="0.25">
      <c r="H11" s="35" t="s">
        <v>20</v>
      </c>
      <c r="I11" s="36">
        <v>4</v>
      </c>
      <c r="J11" s="37" t="s">
        <v>21</v>
      </c>
      <c r="K11" s="36">
        <v>5</v>
      </c>
      <c r="L11" s="37" t="s">
        <v>22</v>
      </c>
      <c r="M11" s="36">
        <v>7</v>
      </c>
      <c r="N11" s="37" t="s">
        <v>20</v>
      </c>
      <c r="O11" s="36">
        <v>11</v>
      </c>
      <c r="P11" s="37" t="s">
        <v>21</v>
      </c>
      <c r="Q11" s="36">
        <v>12</v>
      </c>
      <c r="R11" s="37" t="s">
        <v>20</v>
      </c>
      <c r="S11" s="36">
        <v>18</v>
      </c>
      <c r="T11" s="37" t="s">
        <v>21</v>
      </c>
      <c r="U11" s="36">
        <v>19</v>
      </c>
      <c r="V11" s="37" t="s">
        <v>22</v>
      </c>
      <c r="W11" s="36">
        <v>21</v>
      </c>
      <c r="X11" s="37" t="s">
        <v>23</v>
      </c>
      <c r="Y11" s="36">
        <v>22</v>
      </c>
      <c r="Z11" s="37" t="s">
        <v>21</v>
      </c>
      <c r="AA11" s="36">
        <v>26</v>
      </c>
      <c r="AB11" s="37" t="s">
        <v>22</v>
      </c>
      <c r="AC11" s="36">
        <v>28</v>
      </c>
      <c r="AD11" s="37" t="s">
        <v>23</v>
      </c>
      <c r="AE11" s="36">
        <v>29</v>
      </c>
      <c r="AF11" s="38" t="s">
        <v>29</v>
      </c>
      <c r="AG11" s="39"/>
      <c r="AH11" s="36"/>
      <c r="AI11" s="38" t="s">
        <v>30</v>
      </c>
      <c r="AJ11" s="39"/>
      <c r="AK11" s="36"/>
      <c r="AL11" s="38" t="s">
        <v>31</v>
      </c>
      <c r="AM11" s="39"/>
      <c r="AN11" s="39"/>
      <c r="AO11" s="39"/>
      <c r="AP11" s="39"/>
      <c r="AQ11" s="39"/>
      <c r="AR11" s="39"/>
      <c r="AS11" s="39"/>
      <c r="AT11" s="39"/>
      <c r="AU11" s="40"/>
      <c r="AY11" s="41"/>
      <c r="AZ11" s="41"/>
    </row>
    <row r="12" spans="2:52 16298:16300" s="42" customFormat="1" ht="30" x14ac:dyDescent="0.25">
      <c r="B12" s="43" t="s">
        <v>12</v>
      </c>
      <c r="C12" s="43" t="s">
        <v>13</v>
      </c>
      <c r="D12" s="43" t="s">
        <v>14</v>
      </c>
      <c r="E12" s="43" t="s">
        <v>15</v>
      </c>
      <c r="F12" s="43" t="s">
        <v>16</v>
      </c>
      <c r="G12" s="43" t="s">
        <v>17</v>
      </c>
      <c r="H12" s="43" t="s">
        <v>21</v>
      </c>
      <c r="I12" s="44" t="s">
        <v>24</v>
      </c>
      <c r="J12" s="45" t="s">
        <v>21</v>
      </c>
      <c r="K12" s="44" t="s">
        <v>24</v>
      </c>
      <c r="L12" s="45" t="s">
        <v>21</v>
      </c>
      <c r="M12" s="44" t="s">
        <v>24</v>
      </c>
      <c r="N12" s="45" t="s">
        <v>21</v>
      </c>
      <c r="O12" s="44" t="s">
        <v>24</v>
      </c>
      <c r="P12" s="45" t="s">
        <v>21</v>
      </c>
      <c r="Q12" s="44" t="s">
        <v>24</v>
      </c>
      <c r="R12" s="45" t="s">
        <v>21</v>
      </c>
      <c r="S12" s="44" t="s">
        <v>24</v>
      </c>
      <c r="T12" s="45" t="s">
        <v>21</v>
      </c>
      <c r="U12" s="44" t="s">
        <v>24</v>
      </c>
      <c r="V12" s="45" t="s">
        <v>21</v>
      </c>
      <c r="W12" s="44" t="s">
        <v>24</v>
      </c>
      <c r="X12" s="45" t="s">
        <v>21</v>
      </c>
      <c r="Y12" s="44" t="s">
        <v>24</v>
      </c>
      <c r="Z12" s="45" t="s">
        <v>21</v>
      </c>
      <c r="AA12" s="44" t="s">
        <v>24</v>
      </c>
      <c r="AB12" s="45" t="s">
        <v>21</v>
      </c>
      <c r="AC12" s="44" t="s">
        <v>24</v>
      </c>
      <c r="AD12" s="45" t="s">
        <v>21</v>
      </c>
      <c r="AE12" s="44" t="s">
        <v>24</v>
      </c>
      <c r="AF12" s="46" t="s">
        <v>32</v>
      </c>
      <c r="AG12" s="43" t="s">
        <v>15</v>
      </c>
      <c r="AH12" s="44" t="s">
        <v>16</v>
      </c>
      <c r="AI12" s="46" t="s">
        <v>15</v>
      </c>
      <c r="AJ12" s="43" t="s">
        <v>16</v>
      </c>
      <c r="AK12" s="44" t="s">
        <v>33</v>
      </c>
      <c r="AL12" s="46" t="s">
        <v>34</v>
      </c>
      <c r="AM12" s="43" t="s">
        <v>2</v>
      </c>
      <c r="AN12" s="43" t="s">
        <v>25</v>
      </c>
      <c r="AO12" s="43" t="s">
        <v>2</v>
      </c>
      <c r="AP12" s="43" t="s">
        <v>35</v>
      </c>
      <c r="AQ12" s="43" t="s">
        <v>2</v>
      </c>
      <c r="AR12" s="43" t="s">
        <v>27</v>
      </c>
      <c r="AS12" s="43" t="s">
        <v>2</v>
      </c>
      <c r="AT12" s="43" t="s">
        <v>26</v>
      </c>
      <c r="AU12" s="43" t="s">
        <v>2</v>
      </c>
      <c r="AV12" s="43" t="s">
        <v>81</v>
      </c>
      <c r="AY12" s="47"/>
      <c r="AZ12" s="47"/>
    </row>
    <row r="13" spans="2:52 16298:16300" x14ac:dyDescent="0.25">
      <c r="B13" s="21" t="str">
        <f>Avril!B13</f>
        <v xml:space="preserve"> </v>
      </c>
      <c r="C13" s="48"/>
      <c r="D13" s="49"/>
      <c r="E13" s="50">
        <f>IF(AND(ISBLANK(A13),B13&gt;"*"),COUNTIF($H$12:$AE$12,"M")-IF(AND(ISNUMBER($C13),$C13&gt;0),NETWORKDAYS($I$9,$C13,$I$2:$I$6)-1,0)-IF(AND(ISNUMBER($D13),$D13&gt;0),NETWORKDAYS($D13,#REF!,$I$2:$I$6)-1,0),0)</f>
        <v>0</v>
      </c>
      <c r="F13" s="50">
        <f>IF(AND(ISBLANK(A13),B13&gt;"*"),COUNTIF($H$12:$AE$12,"M")-IF(AND(ISNUMBER($C13),$C13&gt;0),NETWORKDAYS($I$9,$C13,$I$2:$I$6)-1,0)-IF(AND(ISNUMBER($D13),$D13&gt;0),NETWORKDAYS($D13,#REF!,$I$2:$I$6)-1,0),0)</f>
        <v>0</v>
      </c>
      <c r="G13" s="50">
        <f>E13+F13</f>
        <v>0</v>
      </c>
      <c r="H13" s="51"/>
      <c r="I13" s="52"/>
      <c r="J13" s="53"/>
      <c r="K13" s="52"/>
      <c r="L13" s="53"/>
      <c r="M13" s="52"/>
      <c r="N13" s="53"/>
      <c r="O13" s="52"/>
      <c r="P13" s="53"/>
      <c r="Q13" s="52"/>
      <c r="R13" s="53"/>
      <c r="S13" s="52"/>
      <c r="T13" s="53"/>
      <c r="U13" s="52"/>
      <c r="V13" s="53"/>
      <c r="W13" s="52"/>
      <c r="X13" s="53"/>
      <c r="Y13" s="52"/>
      <c r="Z13" s="53"/>
      <c r="AA13" s="52"/>
      <c r="AB13" s="53"/>
      <c r="AC13" s="52"/>
      <c r="AD13" s="53"/>
      <c r="AE13" s="52"/>
      <c r="AF13" s="54">
        <f>COUNTIF(H13:AE13,"*")</f>
        <v>0</v>
      </c>
      <c r="AG13" s="50">
        <f>COUNTIFS($H$12:$AE$12,"M",$H13:$AE13,"*")</f>
        <v>0</v>
      </c>
      <c r="AH13" s="55">
        <f>COUNTIFS($H$12:$AE$12,"A",$H13:$AE13,"*")</f>
        <v>0</v>
      </c>
      <c r="AI13" s="56">
        <f>IFERROR(AG13/$C$7,0)</f>
        <v>0</v>
      </c>
      <c r="AJ13" s="57">
        <f>IFERROR(AH13/$C$8,0)</f>
        <v>0</v>
      </c>
      <c r="AK13" s="58">
        <f>IFERROR(AF13/$C$9,0)</f>
        <v>0</v>
      </c>
      <c r="AL13" s="54">
        <f>COUNTIF($H13:$AE13,"M")</f>
        <v>0</v>
      </c>
      <c r="AM13" s="59">
        <f t="shared" ref="AM13:AM52" si="0">IFERROR(AL13/$AF13,0)</f>
        <v>0</v>
      </c>
      <c r="AN13" s="54">
        <f>COUNTIF($H13:$AE13,"RDV")</f>
        <v>0</v>
      </c>
      <c r="AO13" s="59">
        <f t="shared" ref="AO13:AO52" si="1">IFERROR(AN13/$AF13,0)</f>
        <v>0</v>
      </c>
      <c r="AP13" s="54">
        <f>COUNTIF($H13:$AE13,"A")</f>
        <v>0</v>
      </c>
      <c r="AQ13" s="59">
        <f t="shared" ref="AQ13:AQ52" si="2">IFERROR(AP13/$AF13,0)</f>
        <v>0</v>
      </c>
      <c r="AR13" s="54">
        <f>COUNTIF($H13:$AE13,"NJ")</f>
        <v>0</v>
      </c>
      <c r="AS13" s="59">
        <f t="shared" ref="AS13:AS52" si="3">IFERROR(AR13/$AF13,0)</f>
        <v>0</v>
      </c>
      <c r="AT13" s="54">
        <f>COUNTIF($H13:$AE13,"C")</f>
        <v>0</v>
      </c>
      <c r="AU13" s="59">
        <f t="shared" ref="AU13:AU52" si="4">IFERROR(AT13/AF13,0)</f>
        <v>0</v>
      </c>
      <c r="AV13" s="129"/>
      <c r="AZ13" s="13"/>
    </row>
    <row r="14" spans="2:52 16298:16300" x14ac:dyDescent="0.25">
      <c r="B14" s="21" t="str">
        <f>Avril!B14</f>
        <v xml:space="preserve"> </v>
      </c>
      <c r="C14" s="48"/>
      <c r="D14" s="48"/>
      <c r="E14" s="50">
        <f>IF(AND(ISBLANK(A14),B14&gt;"*"),COUNTIF($H$12:$AE$12,"M")-IF(AND(ISNUMBER($C14),$C14&gt;0),NETWORKDAYS($I$9,$C14,$I$2:$I$6)-1,0)-IF(AND(ISNUMBER($D14),$D14&gt;0),NETWORKDAYS($D14,#REF!,$I$2:$I$6)-1,0),0)</f>
        <v>0</v>
      </c>
      <c r="F14" s="50">
        <f>IF(AND(ISBLANK(A14),B14&gt;"*"),COUNTIF($H$12:$AE$12,"M")-IF(AND(ISNUMBER($C14),$C14&gt;0),NETWORKDAYS($I$9,$C14,$I$2:$I$6)-1,0)-IF(AND(ISNUMBER($D14),$D14&gt;0),NETWORKDAYS($D14,#REF!,$I$2:$I$6)-1,0),0)</f>
        <v>0</v>
      </c>
      <c r="G14" s="50">
        <f t="shared" ref="G14:G52" si="5">E14+F14</f>
        <v>0</v>
      </c>
      <c r="H14" s="51"/>
      <c r="I14" s="52"/>
      <c r="J14" s="53"/>
      <c r="K14" s="52"/>
      <c r="L14" s="53"/>
      <c r="M14" s="52"/>
      <c r="N14" s="53"/>
      <c r="O14" s="52"/>
      <c r="P14" s="53"/>
      <c r="Q14" s="52"/>
      <c r="R14" s="53"/>
      <c r="S14" s="52"/>
      <c r="T14" s="53"/>
      <c r="U14" s="52"/>
      <c r="V14" s="53"/>
      <c r="W14" s="52"/>
      <c r="X14" s="53"/>
      <c r="Y14" s="52"/>
      <c r="Z14" s="53"/>
      <c r="AA14" s="52"/>
      <c r="AB14" s="53"/>
      <c r="AC14" s="52"/>
      <c r="AD14" s="53"/>
      <c r="AE14" s="52"/>
      <c r="AF14" s="54">
        <f>COUNTIF(H14:AE14,"*")</f>
        <v>0</v>
      </c>
      <c r="AG14" s="50">
        <f>COUNTIFS($H$12:$AE$12,"M",$H14:$AE14,"*")</f>
        <v>0</v>
      </c>
      <c r="AH14" s="55">
        <f>COUNTIFS($H$12:$AE$12,"A",$H14:$AE14,"*")</f>
        <v>0</v>
      </c>
      <c r="AI14" s="56">
        <f t="shared" ref="AI14:AI52" si="6">IFERROR(AG14/$C$7,0)</f>
        <v>0</v>
      </c>
      <c r="AJ14" s="57">
        <f t="shared" ref="AJ14:AJ52" si="7">IFERROR(AH14/$C$8,0)</f>
        <v>0</v>
      </c>
      <c r="AK14" s="58">
        <f t="shared" ref="AK14:AK52" si="8">IFERROR(AF14/$C$9,0)</f>
        <v>0</v>
      </c>
      <c r="AL14" s="54">
        <f>COUNTIF($H14:$AE14,"M")</f>
        <v>0</v>
      </c>
      <c r="AM14" s="59">
        <f t="shared" si="0"/>
        <v>0</v>
      </c>
      <c r="AN14" s="54">
        <f>COUNTIF($H14:$AE14,"RDV")</f>
        <v>0</v>
      </c>
      <c r="AO14" s="59">
        <f t="shared" si="1"/>
        <v>0</v>
      </c>
      <c r="AP14" s="54">
        <f>COUNTIF($H14:$AE14,"A")</f>
        <v>0</v>
      </c>
      <c r="AQ14" s="59">
        <f t="shared" si="2"/>
        <v>0</v>
      </c>
      <c r="AR14" s="54">
        <f>COUNTIF($H14:$AE14,"NJ")</f>
        <v>0</v>
      </c>
      <c r="AS14" s="59">
        <f t="shared" si="3"/>
        <v>0</v>
      </c>
      <c r="AT14" s="54">
        <f>COUNTIF($H14:$AE14,"C")</f>
        <v>0</v>
      </c>
      <c r="AU14" s="59">
        <f t="shared" si="4"/>
        <v>0</v>
      </c>
      <c r="AV14" s="129"/>
      <c r="XBV14" s="10" t="s">
        <v>28</v>
      </c>
      <c r="XBX14" s="10" t="s">
        <v>28</v>
      </c>
    </row>
    <row r="15" spans="2:52 16298:16300" x14ac:dyDescent="0.25">
      <c r="B15" s="21" t="str">
        <f>Avril!B15</f>
        <v xml:space="preserve"> </v>
      </c>
      <c r="C15" s="48"/>
      <c r="D15" s="48"/>
      <c r="E15" s="50">
        <f>IF(AND(ISBLANK(A15),B15&gt;"*"),COUNTIF($H$12:$AE$12,"M")-IF(AND(ISNUMBER($C15),$C15&gt;0),NETWORKDAYS($I$9,$C15,$I$2:$I$6)-1,0)-IF(AND(ISNUMBER($D15),$D15&gt;0),NETWORKDAYS($D15,#REF!,$I$2:$I$6)-1,0),0)</f>
        <v>0</v>
      </c>
      <c r="F15" s="50">
        <f>IF(AND(ISBLANK(A15),B15&gt;"*"),COUNTIF($H$12:$AE$12,"M")-IF(AND(ISNUMBER($C15),$C15&gt;0),NETWORKDAYS($I$9,$C15,$I$2:$I$6)-1,0)-IF(AND(ISNUMBER($D15),$D15&gt;0),NETWORKDAYS($D15,#REF!,$I$2:$I$6)-1,0),0)</f>
        <v>0</v>
      </c>
      <c r="G15" s="50">
        <f t="shared" si="5"/>
        <v>0</v>
      </c>
      <c r="H15" s="51"/>
      <c r="I15" s="52"/>
      <c r="J15" s="53"/>
      <c r="K15" s="52"/>
      <c r="L15" s="53"/>
      <c r="M15" s="52"/>
      <c r="N15" s="53"/>
      <c r="O15" s="52"/>
      <c r="P15" s="53"/>
      <c r="Q15" s="52"/>
      <c r="R15" s="53"/>
      <c r="S15" s="52"/>
      <c r="T15" s="53"/>
      <c r="U15" s="52"/>
      <c r="V15" s="53"/>
      <c r="W15" s="52"/>
      <c r="X15" s="53"/>
      <c r="Y15" s="52"/>
      <c r="Z15" s="53"/>
      <c r="AA15" s="52"/>
      <c r="AB15" s="53"/>
      <c r="AC15" s="52"/>
      <c r="AD15" s="53"/>
      <c r="AE15" s="52"/>
      <c r="AF15" s="54">
        <f>COUNTIF(H15:AE15,"*")</f>
        <v>0</v>
      </c>
      <c r="AG15" s="50">
        <f>COUNTIFS($H$12:$AE$12,"M",$H15:$AE15,"*")</f>
        <v>0</v>
      </c>
      <c r="AH15" s="55">
        <f>COUNTIFS($H$12:$AE$12,"A",$H15:$AE15,"*")</f>
        <v>0</v>
      </c>
      <c r="AI15" s="56">
        <f t="shared" si="6"/>
        <v>0</v>
      </c>
      <c r="AJ15" s="57">
        <f t="shared" si="7"/>
        <v>0</v>
      </c>
      <c r="AK15" s="58">
        <f t="shared" si="8"/>
        <v>0</v>
      </c>
      <c r="AL15" s="54">
        <f>COUNTIF($H15:$AE15,"M")</f>
        <v>0</v>
      </c>
      <c r="AM15" s="59">
        <f t="shared" si="0"/>
        <v>0</v>
      </c>
      <c r="AN15" s="54">
        <f>COUNTIF($H15:$AE15,"RDV")</f>
        <v>0</v>
      </c>
      <c r="AO15" s="59">
        <f t="shared" si="1"/>
        <v>0</v>
      </c>
      <c r="AP15" s="54">
        <f>COUNTIF($H15:$AE15,"A")</f>
        <v>0</v>
      </c>
      <c r="AQ15" s="59">
        <f t="shared" si="2"/>
        <v>0</v>
      </c>
      <c r="AR15" s="54">
        <f>COUNTIF($H15:$AE15,"NJ")</f>
        <v>0</v>
      </c>
      <c r="AS15" s="59">
        <f t="shared" si="3"/>
        <v>0</v>
      </c>
      <c r="AT15" s="54">
        <f>COUNTIF($H15:$AE15,"C")</f>
        <v>0</v>
      </c>
      <c r="AU15" s="59">
        <f t="shared" si="4"/>
        <v>0</v>
      </c>
      <c r="AV15" s="129"/>
    </row>
    <row r="16" spans="2:52 16298:16300" x14ac:dyDescent="0.25">
      <c r="B16" s="21" t="str">
        <f>Avril!B16</f>
        <v xml:space="preserve"> </v>
      </c>
      <c r="C16" s="48"/>
      <c r="D16" s="48"/>
      <c r="E16" s="50">
        <f>IF(AND(ISBLANK(A16),B16&gt;"*"),COUNTIF($H$12:$AE$12,"M")-IF(AND(ISNUMBER($C16),$C16&gt;0),NETWORKDAYS($I$9,$C16,$I$2:$I$6)-1,0)-IF(AND(ISNUMBER($D16),$D16&gt;0),NETWORKDAYS($D16,#REF!,$I$2:$I$6)-1,0),0)</f>
        <v>0</v>
      </c>
      <c r="F16" s="50">
        <f>IF(AND(ISBLANK(A16),B16&gt;"*"),COUNTIF($H$12:$AE$12,"M")-IF(AND(ISNUMBER($C16),$C16&gt;0),NETWORKDAYS($I$9,$C16,$I$2:$I$6)-1,0)-IF(AND(ISNUMBER($D16),$D16&gt;0),NETWORKDAYS($D16,#REF!,$I$2:$I$6)-1,0),0)</f>
        <v>0</v>
      </c>
      <c r="G16" s="50">
        <f t="shared" si="5"/>
        <v>0</v>
      </c>
      <c r="H16" s="51"/>
      <c r="I16" s="52"/>
      <c r="J16" s="53"/>
      <c r="K16" s="52"/>
      <c r="L16" s="53"/>
      <c r="M16" s="52"/>
      <c r="N16" s="53"/>
      <c r="O16" s="52"/>
      <c r="P16" s="53"/>
      <c r="Q16" s="52"/>
      <c r="R16" s="53"/>
      <c r="S16" s="52"/>
      <c r="T16" s="53"/>
      <c r="U16" s="52"/>
      <c r="V16" s="53"/>
      <c r="W16" s="52"/>
      <c r="X16" s="53"/>
      <c r="Y16" s="52"/>
      <c r="Z16" s="53"/>
      <c r="AA16" s="52"/>
      <c r="AB16" s="53"/>
      <c r="AC16" s="52"/>
      <c r="AD16" s="53"/>
      <c r="AE16" s="52"/>
      <c r="AF16" s="54">
        <f>COUNTIF(H16:AE16,"*")</f>
        <v>0</v>
      </c>
      <c r="AG16" s="50">
        <f>COUNTIFS($H$12:$AE$12,"M",$H16:$AE16,"*")</f>
        <v>0</v>
      </c>
      <c r="AH16" s="55">
        <f>COUNTIFS($H$12:$AE$12,"A",$H16:$AE16,"*")</f>
        <v>0</v>
      </c>
      <c r="AI16" s="56">
        <f t="shared" si="6"/>
        <v>0</v>
      </c>
      <c r="AJ16" s="57">
        <f t="shared" si="7"/>
        <v>0</v>
      </c>
      <c r="AK16" s="58">
        <f t="shared" si="8"/>
        <v>0</v>
      </c>
      <c r="AL16" s="54">
        <f>COUNTIF($H16:$AE16,"M")</f>
        <v>0</v>
      </c>
      <c r="AM16" s="59">
        <f t="shared" si="0"/>
        <v>0</v>
      </c>
      <c r="AN16" s="54">
        <f>COUNTIF($H16:$AE16,"RDV")</f>
        <v>0</v>
      </c>
      <c r="AO16" s="59">
        <f t="shared" si="1"/>
        <v>0</v>
      </c>
      <c r="AP16" s="54">
        <f>COUNTIF($H16:$AE16,"A")</f>
        <v>0</v>
      </c>
      <c r="AQ16" s="59">
        <f t="shared" si="2"/>
        <v>0</v>
      </c>
      <c r="AR16" s="54">
        <f>COUNTIF($H16:$AE16,"NJ")</f>
        <v>0</v>
      </c>
      <c r="AS16" s="59">
        <f t="shared" si="3"/>
        <v>0</v>
      </c>
      <c r="AT16" s="54">
        <f>COUNTIF($H16:$AE16,"C")</f>
        <v>0</v>
      </c>
      <c r="AU16" s="59">
        <f t="shared" si="4"/>
        <v>0</v>
      </c>
      <c r="AV16" s="129"/>
    </row>
    <row r="17" spans="2:48" x14ac:dyDescent="0.25">
      <c r="B17" s="21" t="str">
        <f>Avril!B17</f>
        <v xml:space="preserve"> </v>
      </c>
      <c r="C17" s="48"/>
      <c r="D17" s="48"/>
      <c r="E17" s="50">
        <f>IF(AND(ISBLANK(A17),B17&gt;"*"),COUNTIF($H$12:$AE$12,"M")-IF(AND(ISNUMBER($C17),$C17&gt;0),NETWORKDAYS($I$9,$C17,$I$2:$I$6)-1,0)-IF(AND(ISNUMBER($D17),$D17&gt;0),NETWORKDAYS($D17,#REF!,$I$2:$I$6)-1,0),0)</f>
        <v>0</v>
      </c>
      <c r="F17" s="50">
        <f>IF(AND(ISBLANK(A17),B17&gt;"*"),COUNTIF($H$12:$AE$12,"M")-IF(AND(ISNUMBER($C17),$C17&gt;0),NETWORKDAYS($I$9,$C17,$I$2:$I$6)-1,0)-IF(AND(ISNUMBER($D17),$D17&gt;0),NETWORKDAYS($D17,#REF!,$I$2:$I$6)-1,0),0)</f>
        <v>0</v>
      </c>
      <c r="G17" s="50">
        <f t="shared" si="5"/>
        <v>0</v>
      </c>
      <c r="H17" s="51"/>
      <c r="I17" s="52"/>
      <c r="J17" s="53"/>
      <c r="K17" s="52"/>
      <c r="L17" s="53"/>
      <c r="M17" s="52"/>
      <c r="N17" s="53"/>
      <c r="O17" s="52"/>
      <c r="P17" s="53"/>
      <c r="Q17" s="52"/>
      <c r="R17" s="53"/>
      <c r="S17" s="52"/>
      <c r="T17" s="53"/>
      <c r="U17" s="52"/>
      <c r="V17" s="53"/>
      <c r="W17" s="52"/>
      <c r="X17" s="53"/>
      <c r="Y17" s="52"/>
      <c r="Z17" s="53"/>
      <c r="AA17" s="52"/>
      <c r="AB17" s="53"/>
      <c r="AC17" s="52"/>
      <c r="AD17" s="53"/>
      <c r="AE17" s="52"/>
      <c r="AF17" s="54">
        <f>COUNTIF(H17:AE17,"*")</f>
        <v>0</v>
      </c>
      <c r="AG17" s="50">
        <f>COUNTIFS($H$12:$AE$12,"M",$H17:$AE17,"*")</f>
        <v>0</v>
      </c>
      <c r="AH17" s="55">
        <f>COUNTIFS($H$12:$AE$12,"A",$H17:$AE17,"*")</f>
        <v>0</v>
      </c>
      <c r="AI17" s="56">
        <f t="shared" si="6"/>
        <v>0</v>
      </c>
      <c r="AJ17" s="57">
        <f t="shared" si="7"/>
        <v>0</v>
      </c>
      <c r="AK17" s="58">
        <f t="shared" si="8"/>
        <v>0</v>
      </c>
      <c r="AL17" s="54">
        <f>COUNTIF($H17:$AE17,"M")</f>
        <v>0</v>
      </c>
      <c r="AM17" s="59">
        <f t="shared" si="0"/>
        <v>0</v>
      </c>
      <c r="AN17" s="54">
        <f>COUNTIF($H17:$AE17,"RDV")</f>
        <v>0</v>
      </c>
      <c r="AO17" s="59">
        <f t="shared" si="1"/>
        <v>0</v>
      </c>
      <c r="AP17" s="54">
        <f>COUNTIF($H17:$AE17,"A")</f>
        <v>0</v>
      </c>
      <c r="AQ17" s="59">
        <f t="shared" si="2"/>
        <v>0</v>
      </c>
      <c r="AR17" s="54">
        <f>COUNTIF($H17:$AE17,"NJ")</f>
        <v>0</v>
      </c>
      <c r="AS17" s="59">
        <f t="shared" si="3"/>
        <v>0</v>
      </c>
      <c r="AT17" s="54">
        <f>COUNTIF($H17:$AE17,"C")</f>
        <v>0</v>
      </c>
      <c r="AU17" s="59">
        <f t="shared" si="4"/>
        <v>0</v>
      </c>
      <c r="AV17" s="129"/>
    </row>
    <row r="18" spans="2:48" x14ac:dyDescent="0.25">
      <c r="B18" s="21" t="str">
        <f>Avril!B18</f>
        <v xml:space="preserve"> </v>
      </c>
      <c r="C18" s="48"/>
      <c r="D18" s="48"/>
      <c r="E18" s="50">
        <f>IF(AND(ISBLANK(A18),B18&gt;"*"),COUNTIF($H$12:$AE$12,"M")-IF(AND(ISNUMBER($C18),$C18&gt;0),NETWORKDAYS($I$9,$C18,$I$2:$I$6)-1,0)-IF(AND(ISNUMBER($D18),$D18&gt;0),NETWORKDAYS($D18,#REF!,$I$2:$I$6)-1,0),0)</f>
        <v>0</v>
      </c>
      <c r="F18" s="50">
        <f>IF(AND(ISBLANK(A18),B18&gt;"*"),COUNTIF($H$12:$AE$12,"M")-IF(AND(ISNUMBER($C18),$C18&gt;0),NETWORKDAYS($I$9,$C18,$I$2:$I$6)-1,0)-IF(AND(ISNUMBER($D18),$D18&gt;0),NETWORKDAYS($D18,#REF!,$I$2:$I$6)-1,0),0)</f>
        <v>0</v>
      </c>
      <c r="G18" s="50">
        <f t="shared" si="5"/>
        <v>0</v>
      </c>
      <c r="H18" s="51"/>
      <c r="I18" s="52"/>
      <c r="J18" s="53"/>
      <c r="K18" s="52"/>
      <c r="L18" s="53"/>
      <c r="M18" s="52"/>
      <c r="N18" s="53"/>
      <c r="O18" s="52"/>
      <c r="P18" s="53"/>
      <c r="Q18" s="52"/>
      <c r="R18" s="53"/>
      <c r="S18" s="52"/>
      <c r="T18" s="53"/>
      <c r="U18" s="52"/>
      <c r="V18" s="53"/>
      <c r="W18" s="52"/>
      <c r="X18" s="53"/>
      <c r="Y18" s="52"/>
      <c r="Z18" s="53"/>
      <c r="AA18" s="52"/>
      <c r="AB18" s="53"/>
      <c r="AC18" s="52"/>
      <c r="AD18" s="53"/>
      <c r="AE18" s="52"/>
      <c r="AF18" s="54">
        <f>COUNTIF(H18:AE18,"*")</f>
        <v>0</v>
      </c>
      <c r="AG18" s="50">
        <f>COUNTIFS($H$12:$AE$12,"M",$H18:$AE18,"*")</f>
        <v>0</v>
      </c>
      <c r="AH18" s="55">
        <f>COUNTIFS($H$12:$AE$12,"A",$H18:$AE18,"*")</f>
        <v>0</v>
      </c>
      <c r="AI18" s="56">
        <f t="shared" si="6"/>
        <v>0</v>
      </c>
      <c r="AJ18" s="57">
        <f t="shared" si="7"/>
        <v>0</v>
      </c>
      <c r="AK18" s="58">
        <f t="shared" si="8"/>
        <v>0</v>
      </c>
      <c r="AL18" s="54">
        <f>COUNTIF($H18:$AE18,"M")</f>
        <v>0</v>
      </c>
      <c r="AM18" s="59">
        <f t="shared" si="0"/>
        <v>0</v>
      </c>
      <c r="AN18" s="54">
        <f>COUNTIF($H18:$AE18,"RDV")</f>
        <v>0</v>
      </c>
      <c r="AO18" s="59">
        <f t="shared" si="1"/>
        <v>0</v>
      </c>
      <c r="AP18" s="54">
        <f>COUNTIF($H18:$AE18,"A")</f>
        <v>0</v>
      </c>
      <c r="AQ18" s="59">
        <f t="shared" si="2"/>
        <v>0</v>
      </c>
      <c r="AR18" s="54">
        <f>COUNTIF($H18:$AE18,"NJ")</f>
        <v>0</v>
      </c>
      <c r="AS18" s="59">
        <f t="shared" si="3"/>
        <v>0</v>
      </c>
      <c r="AT18" s="54">
        <f>COUNTIF($H18:$AE18,"C")</f>
        <v>0</v>
      </c>
      <c r="AU18" s="59">
        <f t="shared" si="4"/>
        <v>0</v>
      </c>
      <c r="AV18" s="129"/>
    </row>
    <row r="19" spans="2:48" x14ac:dyDescent="0.25">
      <c r="B19" s="21" t="str">
        <f>Avril!B19</f>
        <v xml:space="preserve"> </v>
      </c>
      <c r="C19" s="48"/>
      <c r="D19" s="48"/>
      <c r="E19" s="50">
        <f>IF(AND(ISBLANK(A19),B19&gt;"*"),COUNTIF($H$12:$AE$12,"M")-IF(AND(ISNUMBER($C19),$C19&gt;0),NETWORKDAYS($I$9,$C19,$I$2:$I$6)-1,0)-IF(AND(ISNUMBER($D19),$D19&gt;0),NETWORKDAYS($D19,#REF!,$I$2:$I$6)-1,0),0)</f>
        <v>0</v>
      </c>
      <c r="F19" s="50">
        <f>IF(AND(ISBLANK(A19),B19&gt;"*"),COUNTIF($H$12:$AE$12,"M")-IF(AND(ISNUMBER($C19),$C19&gt;0),NETWORKDAYS($I$9,$C19,$I$2:$I$6)-1,0)-IF(AND(ISNUMBER($D19),$D19&gt;0),NETWORKDAYS($D19,#REF!,$I$2:$I$6)-1,0),0)</f>
        <v>0</v>
      </c>
      <c r="G19" s="50">
        <f t="shared" si="5"/>
        <v>0</v>
      </c>
      <c r="H19" s="51"/>
      <c r="I19" s="52"/>
      <c r="J19" s="53"/>
      <c r="K19" s="52"/>
      <c r="L19" s="53"/>
      <c r="M19" s="52"/>
      <c r="N19" s="53"/>
      <c r="O19" s="52"/>
      <c r="P19" s="53"/>
      <c r="Q19" s="52"/>
      <c r="R19" s="53"/>
      <c r="S19" s="52"/>
      <c r="T19" s="53"/>
      <c r="U19" s="52"/>
      <c r="V19" s="53"/>
      <c r="W19" s="52"/>
      <c r="X19" s="53"/>
      <c r="Y19" s="52"/>
      <c r="Z19" s="53"/>
      <c r="AA19" s="52"/>
      <c r="AB19" s="53"/>
      <c r="AC19" s="52"/>
      <c r="AD19" s="53"/>
      <c r="AE19" s="52"/>
      <c r="AF19" s="54">
        <f>COUNTIF(H19:AE19,"*")</f>
        <v>0</v>
      </c>
      <c r="AG19" s="50">
        <f>COUNTIFS($H$12:$AE$12,"M",$H19:$AE19,"*")</f>
        <v>0</v>
      </c>
      <c r="AH19" s="55">
        <f>COUNTIFS($H$12:$AE$12,"A",$H19:$AE19,"*")</f>
        <v>0</v>
      </c>
      <c r="AI19" s="56">
        <f t="shared" si="6"/>
        <v>0</v>
      </c>
      <c r="AJ19" s="57">
        <f t="shared" si="7"/>
        <v>0</v>
      </c>
      <c r="AK19" s="58">
        <f t="shared" si="8"/>
        <v>0</v>
      </c>
      <c r="AL19" s="54">
        <f>COUNTIF($H19:$AE19,"M")</f>
        <v>0</v>
      </c>
      <c r="AM19" s="59">
        <f t="shared" si="0"/>
        <v>0</v>
      </c>
      <c r="AN19" s="54">
        <f>COUNTIF($H19:$AE19,"RDV")</f>
        <v>0</v>
      </c>
      <c r="AO19" s="59">
        <f t="shared" si="1"/>
        <v>0</v>
      </c>
      <c r="AP19" s="54">
        <f>COUNTIF($H19:$AE19,"A")</f>
        <v>0</v>
      </c>
      <c r="AQ19" s="59">
        <f t="shared" si="2"/>
        <v>0</v>
      </c>
      <c r="AR19" s="54">
        <f>COUNTIF($H19:$AE19,"NJ")</f>
        <v>0</v>
      </c>
      <c r="AS19" s="59">
        <f t="shared" si="3"/>
        <v>0</v>
      </c>
      <c r="AT19" s="54">
        <f>COUNTIF($H19:$AE19,"C")</f>
        <v>0</v>
      </c>
      <c r="AU19" s="59">
        <f t="shared" si="4"/>
        <v>0</v>
      </c>
      <c r="AV19" s="129"/>
    </row>
    <row r="20" spans="2:48" x14ac:dyDescent="0.25">
      <c r="B20" s="21" t="str">
        <f>Avril!B20</f>
        <v xml:space="preserve"> </v>
      </c>
      <c r="C20" s="48"/>
      <c r="D20" s="48"/>
      <c r="E20" s="50">
        <f>IF(AND(ISBLANK(A20),B20&gt;"*"),COUNTIF($H$12:$AE$12,"M")-IF(AND(ISNUMBER($C20),$C20&gt;0),NETWORKDAYS($I$9,$C20,$I$2:$I$6)-1,0)-IF(AND(ISNUMBER($D20),$D20&gt;0),NETWORKDAYS($D20,#REF!,$I$2:$I$6)-1,0),0)</f>
        <v>0</v>
      </c>
      <c r="F20" s="50">
        <f>IF(AND(ISBLANK(A20),B20&gt;"*"),COUNTIF($H$12:$AE$12,"M")-IF(AND(ISNUMBER($C20),$C20&gt;0),NETWORKDAYS($I$9,$C20,$I$2:$I$6)-1,0)-IF(AND(ISNUMBER($D20),$D20&gt;0),NETWORKDAYS($D20,#REF!,$I$2:$I$6)-1,0),0)</f>
        <v>0</v>
      </c>
      <c r="G20" s="50">
        <f t="shared" si="5"/>
        <v>0</v>
      </c>
      <c r="H20" s="51"/>
      <c r="I20" s="52"/>
      <c r="J20" s="53"/>
      <c r="K20" s="52"/>
      <c r="L20" s="53"/>
      <c r="M20" s="52"/>
      <c r="N20" s="53"/>
      <c r="O20" s="52"/>
      <c r="P20" s="53"/>
      <c r="Q20" s="52"/>
      <c r="R20" s="53"/>
      <c r="S20" s="52"/>
      <c r="T20" s="53"/>
      <c r="U20" s="52"/>
      <c r="V20" s="53"/>
      <c r="W20" s="52"/>
      <c r="X20" s="53"/>
      <c r="Y20" s="52"/>
      <c r="Z20" s="53"/>
      <c r="AA20" s="52"/>
      <c r="AB20" s="53"/>
      <c r="AC20" s="52"/>
      <c r="AD20" s="53"/>
      <c r="AE20" s="52"/>
      <c r="AF20" s="54">
        <f>COUNTIF(H20:AE20,"*")</f>
        <v>0</v>
      </c>
      <c r="AG20" s="50">
        <f>COUNTIFS($H$12:$AE$12,"M",$H20:$AE20,"*")</f>
        <v>0</v>
      </c>
      <c r="AH20" s="55">
        <f>COUNTIFS($H$12:$AE$12,"A",$H20:$AE20,"*")</f>
        <v>0</v>
      </c>
      <c r="AI20" s="56">
        <f t="shared" si="6"/>
        <v>0</v>
      </c>
      <c r="AJ20" s="57">
        <f t="shared" si="7"/>
        <v>0</v>
      </c>
      <c r="AK20" s="58">
        <f t="shared" si="8"/>
        <v>0</v>
      </c>
      <c r="AL20" s="54">
        <f>COUNTIF($H20:$AE20,"M")</f>
        <v>0</v>
      </c>
      <c r="AM20" s="59">
        <f t="shared" si="0"/>
        <v>0</v>
      </c>
      <c r="AN20" s="54">
        <f>COUNTIF($H20:$AE20,"RDV")</f>
        <v>0</v>
      </c>
      <c r="AO20" s="59">
        <f t="shared" si="1"/>
        <v>0</v>
      </c>
      <c r="AP20" s="54">
        <f>COUNTIF($H20:$AE20,"A")</f>
        <v>0</v>
      </c>
      <c r="AQ20" s="59">
        <f t="shared" si="2"/>
        <v>0</v>
      </c>
      <c r="AR20" s="54">
        <f>COUNTIF($H20:$AE20,"NJ")</f>
        <v>0</v>
      </c>
      <c r="AS20" s="59">
        <f t="shared" si="3"/>
        <v>0</v>
      </c>
      <c r="AT20" s="54">
        <f>COUNTIF($H20:$AE20,"C")</f>
        <v>0</v>
      </c>
      <c r="AU20" s="59">
        <f t="shared" si="4"/>
        <v>0</v>
      </c>
      <c r="AV20" s="129"/>
    </row>
    <row r="21" spans="2:48" x14ac:dyDescent="0.25">
      <c r="B21" s="21" t="str">
        <f>Avril!B21</f>
        <v xml:space="preserve"> </v>
      </c>
      <c r="C21" s="48"/>
      <c r="D21" s="48"/>
      <c r="E21" s="50">
        <f>IF(AND(ISBLANK(A21),B21&gt;"*"),COUNTIF($H$12:$AE$12,"M")-IF(AND(ISNUMBER($C21),$C21&gt;0),NETWORKDAYS($I$9,$C21,$I$2:$I$6)-1,0)-IF(AND(ISNUMBER($D21),$D21&gt;0),NETWORKDAYS($D21,#REF!,$I$2:$I$6)-1,0),0)</f>
        <v>0</v>
      </c>
      <c r="F21" s="50">
        <f>IF(AND(ISBLANK(A21),B21&gt;"*"),COUNTIF($H$12:$AE$12,"M")-IF(AND(ISNUMBER($C21),$C21&gt;0),NETWORKDAYS($I$9,$C21,$I$2:$I$6)-1,0)-IF(AND(ISNUMBER($D21),$D21&gt;0),NETWORKDAYS($D21,#REF!,$I$2:$I$6)-1,0),0)</f>
        <v>0</v>
      </c>
      <c r="G21" s="50">
        <f t="shared" si="5"/>
        <v>0</v>
      </c>
      <c r="H21" s="51"/>
      <c r="I21" s="52"/>
      <c r="J21" s="53"/>
      <c r="K21" s="52"/>
      <c r="L21" s="53"/>
      <c r="M21" s="52"/>
      <c r="N21" s="53"/>
      <c r="O21" s="52"/>
      <c r="P21" s="53"/>
      <c r="Q21" s="52"/>
      <c r="R21" s="53"/>
      <c r="S21" s="52"/>
      <c r="T21" s="53"/>
      <c r="U21" s="52"/>
      <c r="V21" s="53"/>
      <c r="W21" s="52"/>
      <c r="X21" s="53"/>
      <c r="Y21" s="52"/>
      <c r="Z21" s="53"/>
      <c r="AA21" s="52"/>
      <c r="AB21" s="53"/>
      <c r="AC21" s="52"/>
      <c r="AD21" s="53"/>
      <c r="AE21" s="52"/>
      <c r="AF21" s="54">
        <f>COUNTIF(H21:AE21,"*")</f>
        <v>0</v>
      </c>
      <c r="AG21" s="50">
        <f>COUNTIFS($H$12:$AE$12,"M",$H21:$AE21,"*")</f>
        <v>0</v>
      </c>
      <c r="AH21" s="55">
        <f>COUNTIFS($H$12:$AE$12,"A",$H21:$AE21,"*")</f>
        <v>0</v>
      </c>
      <c r="AI21" s="56">
        <f t="shared" si="6"/>
        <v>0</v>
      </c>
      <c r="AJ21" s="57">
        <f t="shared" si="7"/>
        <v>0</v>
      </c>
      <c r="AK21" s="58">
        <f t="shared" si="8"/>
        <v>0</v>
      </c>
      <c r="AL21" s="54">
        <f>COUNTIF($H21:$AE21,"M")</f>
        <v>0</v>
      </c>
      <c r="AM21" s="59">
        <f t="shared" si="0"/>
        <v>0</v>
      </c>
      <c r="AN21" s="54">
        <f>COUNTIF($H21:$AE21,"RDV")</f>
        <v>0</v>
      </c>
      <c r="AO21" s="59">
        <f t="shared" si="1"/>
        <v>0</v>
      </c>
      <c r="AP21" s="54">
        <f>COUNTIF($H21:$AE21,"A")</f>
        <v>0</v>
      </c>
      <c r="AQ21" s="59">
        <f t="shared" si="2"/>
        <v>0</v>
      </c>
      <c r="AR21" s="54">
        <f>COUNTIF($H21:$AE21,"NJ")</f>
        <v>0</v>
      </c>
      <c r="AS21" s="59">
        <f t="shared" si="3"/>
        <v>0</v>
      </c>
      <c r="AT21" s="54">
        <f>COUNTIF($H21:$AE21,"C")</f>
        <v>0</v>
      </c>
      <c r="AU21" s="59">
        <f t="shared" si="4"/>
        <v>0</v>
      </c>
      <c r="AV21" s="129"/>
    </row>
    <row r="22" spans="2:48" x14ac:dyDescent="0.25">
      <c r="B22" s="21" t="str">
        <f>Avril!B22</f>
        <v xml:space="preserve"> </v>
      </c>
      <c r="C22" s="48"/>
      <c r="D22" s="48"/>
      <c r="E22" s="50">
        <f>IF(AND(ISBLANK(A22),B22&gt;"*"),COUNTIF($H$12:$AE$12,"M")-IF(AND(ISNUMBER($C22),$C22&gt;0),NETWORKDAYS($I$9,$C22,$I$2:$I$6)-1,0)-IF(AND(ISNUMBER($D22),$D22&gt;0),NETWORKDAYS($D22,#REF!,$I$2:$I$6)-1,0),0)</f>
        <v>0</v>
      </c>
      <c r="F22" s="50">
        <f>IF(AND(ISBLANK(A22),B22&gt;"*"),COUNTIF($H$12:$AE$12,"M")-IF(AND(ISNUMBER($C22),$C22&gt;0),NETWORKDAYS($I$9,$C22,$I$2:$I$6)-1,0)-IF(AND(ISNUMBER($D22),$D22&gt;0),NETWORKDAYS($D22,#REF!,$I$2:$I$6)-1,0),0)</f>
        <v>0</v>
      </c>
      <c r="G22" s="50">
        <f t="shared" si="5"/>
        <v>0</v>
      </c>
      <c r="H22" s="51"/>
      <c r="I22" s="52"/>
      <c r="J22" s="53"/>
      <c r="K22" s="52"/>
      <c r="L22" s="53"/>
      <c r="M22" s="52"/>
      <c r="N22" s="53"/>
      <c r="O22" s="52"/>
      <c r="P22" s="53"/>
      <c r="Q22" s="52"/>
      <c r="R22" s="53"/>
      <c r="S22" s="52"/>
      <c r="T22" s="53"/>
      <c r="U22" s="52"/>
      <c r="V22" s="53"/>
      <c r="W22" s="52"/>
      <c r="X22" s="53"/>
      <c r="Y22" s="52"/>
      <c r="Z22" s="53"/>
      <c r="AA22" s="52"/>
      <c r="AB22" s="53"/>
      <c r="AC22" s="52"/>
      <c r="AD22" s="53"/>
      <c r="AE22" s="52"/>
      <c r="AF22" s="54">
        <f>COUNTIF(H22:AE22,"*")</f>
        <v>0</v>
      </c>
      <c r="AG22" s="50">
        <f>COUNTIFS($H$12:$AE$12,"M",$H22:$AE22,"*")</f>
        <v>0</v>
      </c>
      <c r="AH22" s="55">
        <f>COUNTIFS($H$12:$AE$12,"A",$H22:$AE22,"*")</f>
        <v>0</v>
      </c>
      <c r="AI22" s="56">
        <f t="shared" si="6"/>
        <v>0</v>
      </c>
      <c r="AJ22" s="57">
        <f t="shared" si="7"/>
        <v>0</v>
      </c>
      <c r="AK22" s="58">
        <f t="shared" si="8"/>
        <v>0</v>
      </c>
      <c r="AL22" s="54">
        <f>COUNTIF($H22:$AE22,"M")</f>
        <v>0</v>
      </c>
      <c r="AM22" s="59">
        <f t="shared" si="0"/>
        <v>0</v>
      </c>
      <c r="AN22" s="54">
        <f>COUNTIF($H22:$AE22,"RDV")</f>
        <v>0</v>
      </c>
      <c r="AO22" s="59">
        <f t="shared" si="1"/>
        <v>0</v>
      </c>
      <c r="AP22" s="54">
        <f>COUNTIF($H22:$AE22,"A")</f>
        <v>0</v>
      </c>
      <c r="AQ22" s="59">
        <f t="shared" si="2"/>
        <v>0</v>
      </c>
      <c r="AR22" s="54">
        <f>COUNTIF($H22:$AE22,"NJ")</f>
        <v>0</v>
      </c>
      <c r="AS22" s="59">
        <f t="shared" si="3"/>
        <v>0</v>
      </c>
      <c r="AT22" s="54">
        <f>COUNTIF($H22:$AE22,"C")</f>
        <v>0</v>
      </c>
      <c r="AU22" s="59">
        <f t="shared" si="4"/>
        <v>0</v>
      </c>
      <c r="AV22" s="129"/>
    </row>
    <row r="23" spans="2:48" x14ac:dyDescent="0.25">
      <c r="B23" s="21" t="str">
        <f>Avril!B23</f>
        <v xml:space="preserve"> </v>
      </c>
      <c r="C23" s="48"/>
      <c r="D23" s="48"/>
      <c r="E23" s="50">
        <f>IF(AND(ISBLANK(A23),B23&gt;"*"),COUNTIF($H$12:$AE$12,"M")-IF(AND(ISNUMBER($C23),$C23&gt;0),NETWORKDAYS($I$9,$C23,$I$2:$I$6)-1,0)-IF(AND(ISNUMBER($D23),$D23&gt;0),NETWORKDAYS($D23,#REF!,$I$2:$I$6)-1,0),0)</f>
        <v>0</v>
      </c>
      <c r="F23" s="50">
        <f>IF(AND(ISBLANK(A23),B23&gt;"*"),COUNTIF($H$12:$AE$12,"M")-IF(AND(ISNUMBER($C23),$C23&gt;0),NETWORKDAYS($I$9,$C23,$I$2:$I$6)-1,0)-IF(AND(ISNUMBER($D23),$D23&gt;0),NETWORKDAYS($D23,#REF!,$I$2:$I$6)-1,0),0)</f>
        <v>0</v>
      </c>
      <c r="G23" s="50">
        <f t="shared" si="5"/>
        <v>0</v>
      </c>
      <c r="H23" s="51"/>
      <c r="I23" s="52"/>
      <c r="J23" s="53"/>
      <c r="K23" s="52"/>
      <c r="L23" s="53"/>
      <c r="M23" s="52"/>
      <c r="N23" s="53"/>
      <c r="O23" s="52"/>
      <c r="P23" s="53"/>
      <c r="Q23" s="52"/>
      <c r="R23" s="53"/>
      <c r="S23" s="52"/>
      <c r="T23" s="53"/>
      <c r="U23" s="52"/>
      <c r="V23" s="53"/>
      <c r="W23" s="52"/>
      <c r="X23" s="53"/>
      <c r="Y23" s="52"/>
      <c r="Z23" s="53"/>
      <c r="AA23" s="52"/>
      <c r="AB23" s="53"/>
      <c r="AC23" s="52"/>
      <c r="AD23" s="53"/>
      <c r="AE23" s="52"/>
      <c r="AF23" s="54">
        <f>COUNTIF(H23:AE23,"*")</f>
        <v>0</v>
      </c>
      <c r="AG23" s="50">
        <f>COUNTIFS($H$12:$AE$12,"M",$H23:$AE23,"*")</f>
        <v>0</v>
      </c>
      <c r="AH23" s="55">
        <f>COUNTIFS($H$12:$AE$12,"A",$H23:$AE23,"*")</f>
        <v>0</v>
      </c>
      <c r="AI23" s="56">
        <f t="shared" si="6"/>
        <v>0</v>
      </c>
      <c r="AJ23" s="57">
        <f t="shared" si="7"/>
        <v>0</v>
      </c>
      <c r="AK23" s="58">
        <f t="shared" si="8"/>
        <v>0</v>
      </c>
      <c r="AL23" s="54">
        <f>COUNTIF($H23:$AE23,"M")</f>
        <v>0</v>
      </c>
      <c r="AM23" s="59">
        <f t="shared" si="0"/>
        <v>0</v>
      </c>
      <c r="AN23" s="54">
        <f>COUNTIF($H23:$AE23,"RDV")</f>
        <v>0</v>
      </c>
      <c r="AO23" s="59">
        <f t="shared" si="1"/>
        <v>0</v>
      </c>
      <c r="AP23" s="54">
        <f>COUNTIF($H23:$AE23,"A")</f>
        <v>0</v>
      </c>
      <c r="AQ23" s="59">
        <f t="shared" si="2"/>
        <v>0</v>
      </c>
      <c r="AR23" s="54">
        <f>COUNTIF($H23:$AE23,"NJ")</f>
        <v>0</v>
      </c>
      <c r="AS23" s="59">
        <f t="shared" si="3"/>
        <v>0</v>
      </c>
      <c r="AT23" s="54">
        <f>COUNTIF($H23:$AE23,"C")</f>
        <v>0</v>
      </c>
      <c r="AU23" s="59">
        <f t="shared" si="4"/>
        <v>0</v>
      </c>
      <c r="AV23" s="129"/>
    </row>
    <row r="24" spans="2:48" x14ac:dyDescent="0.25">
      <c r="B24" s="21" t="str">
        <f>Avril!B24</f>
        <v xml:space="preserve"> </v>
      </c>
      <c r="C24" s="48"/>
      <c r="D24" s="48"/>
      <c r="E24" s="50">
        <f>IF(AND(ISBLANK(A24),B24&gt;"*"),COUNTIF($H$12:$AE$12,"M")-IF(AND(ISNUMBER($C24),$C24&gt;0),NETWORKDAYS($I$9,$C24,$I$2:$I$6)-1,0)-IF(AND(ISNUMBER($D24),$D24&gt;0),NETWORKDAYS($D24,#REF!,$I$2:$I$6)-1,0),0)</f>
        <v>0</v>
      </c>
      <c r="F24" s="50">
        <f>IF(AND(ISBLANK(A24),B24&gt;"*"),COUNTIF($H$12:$AE$12,"M")-IF(AND(ISNUMBER($C24),$C24&gt;0),NETWORKDAYS($I$9,$C24,$I$2:$I$6)-1,0)-IF(AND(ISNUMBER($D24),$D24&gt;0),NETWORKDAYS($D24,#REF!,$I$2:$I$6)-1,0),0)</f>
        <v>0</v>
      </c>
      <c r="G24" s="50">
        <f t="shared" si="5"/>
        <v>0</v>
      </c>
      <c r="H24" s="51"/>
      <c r="I24" s="52"/>
      <c r="J24" s="53"/>
      <c r="K24" s="52"/>
      <c r="L24" s="53"/>
      <c r="M24" s="52"/>
      <c r="N24" s="53"/>
      <c r="O24" s="52"/>
      <c r="P24" s="53"/>
      <c r="Q24" s="52"/>
      <c r="R24" s="53"/>
      <c r="S24" s="52"/>
      <c r="T24" s="53"/>
      <c r="U24" s="52"/>
      <c r="V24" s="53"/>
      <c r="W24" s="52"/>
      <c r="X24" s="53"/>
      <c r="Y24" s="52"/>
      <c r="Z24" s="53"/>
      <c r="AA24" s="52"/>
      <c r="AB24" s="53"/>
      <c r="AC24" s="52"/>
      <c r="AD24" s="53"/>
      <c r="AE24" s="52"/>
      <c r="AF24" s="54">
        <f>COUNTIF(H24:AE24,"*")</f>
        <v>0</v>
      </c>
      <c r="AG24" s="50">
        <f>COUNTIFS($H$12:$AE$12,"M",$H24:$AE24,"*")</f>
        <v>0</v>
      </c>
      <c r="AH24" s="55">
        <f>COUNTIFS($H$12:$AE$12,"A",$H24:$AE24,"*")</f>
        <v>0</v>
      </c>
      <c r="AI24" s="56">
        <f t="shared" si="6"/>
        <v>0</v>
      </c>
      <c r="AJ24" s="57">
        <f t="shared" si="7"/>
        <v>0</v>
      </c>
      <c r="AK24" s="58">
        <f t="shared" si="8"/>
        <v>0</v>
      </c>
      <c r="AL24" s="54">
        <f>COUNTIF($H24:$AE24,"M")</f>
        <v>0</v>
      </c>
      <c r="AM24" s="59">
        <f t="shared" si="0"/>
        <v>0</v>
      </c>
      <c r="AN24" s="54">
        <f>COUNTIF($H24:$AE24,"RDV")</f>
        <v>0</v>
      </c>
      <c r="AO24" s="59">
        <f t="shared" si="1"/>
        <v>0</v>
      </c>
      <c r="AP24" s="54">
        <f>COUNTIF($H24:$AE24,"A")</f>
        <v>0</v>
      </c>
      <c r="AQ24" s="59">
        <f t="shared" si="2"/>
        <v>0</v>
      </c>
      <c r="AR24" s="54">
        <f>COUNTIF($H24:$AE24,"NJ")</f>
        <v>0</v>
      </c>
      <c r="AS24" s="59">
        <f t="shared" si="3"/>
        <v>0</v>
      </c>
      <c r="AT24" s="54">
        <f>COUNTIF($H24:$AE24,"C")</f>
        <v>0</v>
      </c>
      <c r="AU24" s="59">
        <f t="shared" si="4"/>
        <v>0</v>
      </c>
      <c r="AV24" s="129"/>
    </row>
    <row r="25" spans="2:48" x14ac:dyDescent="0.25">
      <c r="B25" s="21" t="str">
        <f>Avril!B25</f>
        <v xml:space="preserve"> </v>
      </c>
      <c r="C25" s="48"/>
      <c r="D25" s="48"/>
      <c r="E25" s="50">
        <f>IF(AND(ISBLANK(A25),B25&gt;"*"),COUNTIF($H$12:$AE$12,"M")-IF(AND(ISNUMBER($C25),$C25&gt;0),NETWORKDAYS($I$9,$C25,$I$2:$I$6)-1,0)-IF(AND(ISNUMBER($D25),$D25&gt;0),NETWORKDAYS($D25,#REF!,$I$2:$I$6)-1,0),0)</f>
        <v>0</v>
      </c>
      <c r="F25" s="50">
        <f>IF(AND(ISBLANK(A25),B25&gt;"*"),COUNTIF($H$12:$AE$12,"M")-IF(AND(ISNUMBER($C25),$C25&gt;0),NETWORKDAYS($I$9,$C25,$I$2:$I$6)-1,0)-IF(AND(ISNUMBER($D25),$D25&gt;0),NETWORKDAYS($D25,#REF!,$I$2:$I$6)-1,0),0)</f>
        <v>0</v>
      </c>
      <c r="G25" s="50">
        <f t="shared" si="5"/>
        <v>0</v>
      </c>
      <c r="H25" s="51"/>
      <c r="I25" s="52"/>
      <c r="J25" s="53"/>
      <c r="K25" s="52"/>
      <c r="L25" s="53"/>
      <c r="M25" s="52"/>
      <c r="N25" s="53"/>
      <c r="O25" s="52"/>
      <c r="P25" s="53"/>
      <c r="Q25" s="52"/>
      <c r="R25" s="53"/>
      <c r="S25" s="52"/>
      <c r="T25" s="53"/>
      <c r="U25" s="52"/>
      <c r="V25" s="53"/>
      <c r="W25" s="52"/>
      <c r="X25" s="53"/>
      <c r="Y25" s="52"/>
      <c r="Z25" s="53"/>
      <c r="AA25" s="52"/>
      <c r="AB25" s="53"/>
      <c r="AC25" s="52"/>
      <c r="AD25" s="53"/>
      <c r="AE25" s="52"/>
      <c r="AF25" s="54">
        <f>COUNTIF(H25:AE25,"*")</f>
        <v>0</v>
      </c>
      <c r="AG25" s="50">
        <f>COUNTIFS($H$12:$AE$12,"M",$H25:$AE25,"*")</f>
        <v>0</v>
      </c>
      <c r="AH25" s="55">
        <f>COUNTIFS($H$12:$AE$12,"A",$H25:$AE25,"*")</f>
        <v>0</v>
      </c>
      <c r="AI25" s="56">
        <f t="shared" si="6"/>
        <v>0</v>
      </c>
      <c r="AJ25" s="57">
        <f t="shared" si="7"/>
        <v>0</v>
      </c>
      <c r="AK25" s="58">
        <f t="shared" si="8"/>
        <v>0</v>
      </c>
      <c r="AL25" s="54">
        <f>COUNTIF($H25:$AE25,"M")</f>
        <v>0</v>
      </c>
      <c r="AM25" s="59">
        <f t="shared" si="0"/>
        <v>0</v>
      </c>
      <c r="AN25" s="54">
        <f>COUNTIF($H25:$AE25,"RDV")</f>
        <v>0</v>
      </c>
      <c r="AO25" s="59">
        <f t="shared" si="1"/>
        <v>0</v>
      </c>
      <c r="AP25" s="54">
        <f>COUNTIF($H25:$AE25,"A")</f>
        <v>0</v>
      </c>
      <c r="AQ25" s="59">
        <f t="shared" si="2"/>
        <v>0</v>
      </c>
      <c r="AR25" s="54">
        <f>COUNTIF($H25:$AE25,"NJ")</f>
        <v>0</v>
      </c>
      <c r="AS25" s="59">
        <f t="shared" si="3"/>
        <v>0</v>
      </c>
      <c r="AT25" s="54">
        <f>COUNTIF($H25:$AE25,"C")</f>
        <v>0</v>
      </c>
      <c r="AU25" s="59">
        <f t="shared" si="4"/>
        <v>0</v>
      </c>
      <c r="AV25" s="129"/>
    </row>
    <row r="26" spans="2:48" x14ac:dyDescent="0.25">
      <c r="B26" s="21" t="str">
        <f>Avril!B26</f>
        <v xml:space="preserve"> </v>
      </c>
      <c r="C26" s="48"/>
      <c r="D26" s="48"/>
      <c r="E26" s="50">
        <f>IF(AND(ISBLANK(A26),B26&gt;"*"),COUNTIF($H$12:$AE$12,"M")-IF(AND(ISNUMBER($C26),$C26&gt;0),NETWORKDAYS($I$9,$C26,$I$2:$I$6)-1,0)-IF(AND(ISNUMBER($D26),$D26&gt;0),NETWORKDAYS($D26,#REF!,$I$2:$I$6)-1,0),0)</f>
        <v>0</v>
      </c>
      <c r="F26" s="50">
        <f>IF(AND(ISBLANK(A26),B26&gt;"*"),COUNTIF($H$12:$AE$12,"M")-IF(AND(ISNUMBER($C26),$C26&gt;0),NETWORKDAYS($I$9,$C26,$I$2:$I$6)-1,0)-IF(AND(ISNUMBER($D26),$D26&gt;0),NETWORKDAYS($D26,#REF!,$I$2:$I$6)-1,0),0)</f>
        <v>0</v>
      </c>
      <c r="G26" s="50">
        <f t="shared" si="5"/>
        <v>0</v>
      </c>
      <c r="H26" s="51"/>
      <c r="I26" s="52"/>
      <c r="J26" s="53"/>
      <c r="K26" s="52"/>
      <c r="L26" s="53"/>
      <c r="M26" s="52"/>
      <c r="N26" s="53"/>
      <c r="O26" s="52"/>
      <c r="P26" s="53"/>
      <c r="Q26" s="52"/>
      <c r="R26" s="53"/>
      <c r="S26" s="52"/>
      <c r="T26" s="53"/>
      <c r="U26" s="52"/>
      <c r="V26" s="53"/>
      <c r="W26" s="52"/>
      <c r="X26" s="53"/>
      <c r="Y26" s="52"/>
      <c r="Z26" s="53"/>
      <c r="AA26" s="52"/>
      <c r="AB26" s="53"/>
      <c r="AC26" s="52"/>
      <c r="AD26" s="53"/>
      <c r="AE26" s="52"/>
      <c r="AF26" s="54">
        <f>COUNTIF(H26:AE26,"*")</f>
        <v>0</v>
      </c>
      <c r="AG26" s="50">
        <f>COUNTIFS($H$12:$AE$12,"M",$H26:$AE26,"*")</f>
        <v>0</v>
      </c>
      <c r="AH26" s="55">
        <f>COUNTIFS($H$12:$AE$12,"A",$H26:$AE26,"*")</f>
        <v>0</v>
      </c>
      <c r="AI26" s="56">
        <f t="shared" si="6"/>
        <v>0</v>
      </c>
      <c r="AJ26" s="57">
        <f t="shared" si="7"/>
        <v>0</v>
      </c>
      <c r="AK26" s="58">
        <f t="shared" si="8"/>
        <v>0</v>
      </c>
      <c r="AL26" s="54">
        <f>COUNTIF($H26:$AE26,"M")</f>
        <v>0</v>
      </c>
      <c r="AM26" s="59">
        <f t="shared" si="0"/>
        <v>0</v>
      </c>
      <c r="AN26" s="54">
        <f>COUNTIF($H26:$AE26,"RDV")</f>
        <v>0</v>
      </c>
      <c r="AO26" s="59">
        <f t="shared" si="1"/>
        <v>0</v>
      </c>
      <c r="AP26" s="54">
        <f>COUNTIF($H26:$AE26,"A")</f>
        <v>0</v>
      </c>
      <c r="AQ26" s="59">
        <f t="shared" si="2"/>
        <v>0</v>
      </c>
      <c r="AR26" s="54">
        <f>COUNTIF($H26:$AE26,"NJ")</f>
        <v>0</v>
      </c>
      <c r="AS26" s="59">
        <f t="shared" si="3"/>
        <v>0</v>
      </c>
      <c r="AT26" s="54">
        <f>COUNTIF($H26:$AE26,"C")</f>
        <v>0</v>
      </c>
      <c r="AU26" s="59">
        <f t="shared" si="4"/>
        <v>0</v>
      </c>
      <c r="AV26" s="129"/>
    </row>
    <row r="27" spans="2:48" x14ac:dyDescent="0.25">
      <c r="B27" s="21" t="str">
        <f>Avril!B27</f>
        <v xml:space="preserve"> </v>
      </c>
      <c r="C27" s="48"/>
      <c r="D27" s="48"/>
      <c r="E27" s="50">
        <f>IF(AND(ISBLANK(A27),B27&gt;"*"),COUNTIF($H$12:$AE$12,"M")-IF(AND(ISNUMBER($C27),$C27&gt;0),NETWORKDAYS($I$9,$C27,$I$2:$I$6)-1,0)-IF(AND(ISNUMBER($D27),$D27&gt;0),NETWORKDAYS($D27,#REF!,$I$2:$I$6)-1,0),0)</f>
        <v>0</v>
      </c>
      <c r="F27" s="50">
        <f>IF(AND(ISBLANK(A27),B27&gt;"*"),COUNTIF($H$12:$AE$12,"M")-IF(AND(ISNUMBER($C27),$C27&gt;0),NETWORKDAYS($I$9,$C27,$I$2:$I$6)-1,0)-IF(AND(ISNUMBER($D27),$D27&gt;0),NETWORKDAYS($D27,#REF!,$I$2:$I$6)-1,0),0)</f>
        <v>0</v>
      </c>
      <c r="G27" s="50">
        <f t="shared" si="5"/>
        <v>0</v>
      </c>
      <c r="H27" s="51"/>
      <c r="I27" s="52"/>
      <c r="J27" s="53"/>
      <c r="K27" s="52"/>
      <c r="L27" s="53"/>
      <c r="M27" s="52"/>
      <c r="N27" s="53"/>
      <c r="O27" s="52"/>
      <c r="P27" s="53"/>
      <c r="Q27" s="52"/>
      <c r="R27" s="53"/>
      <c r="S27" s="52"/>
      <c r="T27" s="53"/>
      <c r="U27" s="52"/>
      <c r="V27" s="53"/>
      <c r="W27" s="52"/>
      <c r="X27" s="53"/>
      <c r="Y27" s="52"/>
      <c r="Z27" s="53"/>
      <c r="AA27" s="52"/>
      <c r="AB27" s="53"/>
      <c r="AC27" s="52"/>
      <c r="AD27" s="53"/>
      <c r="AE27" s="52"/>
      <c r="AF27" s="54">
        <f>COUNTIF(H27:AE27,"*")</f>
        <v>0</v>
      </c>
      <c r="AG27" s="50">
        <f>COUNTIFS($H$12:$AE$12,"M",$H27:$AE27,"*")</f>
        <v>0</v>
      </c>
      <c r="AH27" s="55">
        <f>COUNTIFS($H$12:$AE$12,"A",$H27:$AE27,"*")</f>
        <v>0</v>
      </c>
      <c r="AI27" s="56">
        <f t="shared" si="6"/>
        <v>0</v>
      </c>
      <c r="AJ27" s="57">
        <f t="shared" si="7"/>
        <v>0</v>
      </c>
      <c r="AK27" s="58">
        <f t="shared" si="8"/>
        <v>0</v>
      </c>
      <c r="AL27" s="54">
        <f>COUNTIF($H27:$AE27,"M")</f>
        <v>0</v>
      </c>
      <c r="AM27" s="59">
        <f t="shared" si="0"/>
        <v>0</v>
      </c>
      <c r="AN27" s="54">
        <f>COUNTIF($H27:$AE27,"RDV")</f>
        <v>0</v>
      </c>
      <c r="AO27" s="59">
        <f t="shared" si="1"/>
        <v>0</v>
      </c>
      <c r="AP27" s="54">
        <f>COUNTIF($H27:$AE27,"A")</f>
        <v>0</v>
      </c>
      <c r="AQ27" s="59">
        <f t="shared" si="2"/>
        <v>0</v>
      </c>
      <c r="AR27" s="54">
        <f>COUNTIF($H27:$AE27,"NJ")</f>
        <v>0</v>
      </c>
      <c r="AS27" s="59">
        <f t="shared" si="3"/>
        <v>0</v>
      </c>
      <c r="AT27" s="54">
        <f>COUNTIF($H27:$AE27,"C")</f>
        <v>0</v>
      </c>
      <c r="AU27" s="59">
        <f t="shared" si="4"/>
        <v>0</v>
      </c>
      <c r="AV27" s="129"/>
    </row>
    <row r="28" spans="2:48" x14ac:dyDescent="0.25">
      <c r="B28" s="21" t="str">
        <f>Avril!B28</f>
        <v xml:space="preserve"> </v>
      </c>
      <c r="C28" s="48"/>
      <c r="D28" s="48"/>
      <c r="E28" s="50">
        <f>IF(AND(ISBLANK(A28),B28&gt;"*"),COUNTIF($H$12:$AE$12,"M")-IF(AND(ISNUMBER($C28),$C28&gt;0),NETWORKDAYS($I$9,$C28,$I$2:$I$6)-1,0)-IF(AND(ISNUMBER($D28),$D28&gt;0),NETWORKDAYS($D28,#REF!,$I$2:$I$6)-1,0),0)</f>
        <v>0</v>
      </c>
      <c r="F28" s="50">
        <f>IF(AND(ISBLANK(A28),B28&gt;"*"),COUNTIF($H$12:$AE$12,"M")-IF(AND(ISNUMBER($C28),$C28&gt;0),NETWORKDAYS($I$9,$C28,$I$2:$I$6)-1,0)-IF(AND(ISNUMBER($D28),$D28&gt;0),NETWORKDAYS($D28,#REF!,$I$2:$I$6)-1,0),0)</f>
        <v>0</v>
      </c>
      <c r="G28" s="50">
        <f t="shared" si="5"/>
        <v>0</v>
      </c>
      <c r="H28" s="51"/>
      <c r="I28" s="52"/>
      <c r="J28" s="53"/>
      <c r="K28" s="52"/>
      <c r="L28" s="53"/>
      <c r="M28" s="52"/>
      <c r="N28" s="53"/>
      <c r="O28" s="52"/>
      <c r="P28" s="53"/>
      <c r="Q28" s="52"/>
      <c r="R28" s="53"/>
      <c r="S28" s="52"/>
      <c r="T28" s="53"/>
      <c r="U28" s="52"/>
      <c r="V28" s="53"/>
      <c r="W28" s="52"/>
      <c r="X28" s="53"/>
      <c r="Y28" s="52"/>
      <c r="Z28" s="53"/>
      <c r="AA28" s="52"/>
      <c r="AB28" s="53"/>
      <c r="AC28" s="52"/>
      <c r="AD28" s="53"/>
      <c r="AE28" s="52"/>
      <c r="AF28" s="54">
        <f>COUNTIF(H28:AE28,"*")</f>
        <v>0</v>
      </c>
      <c r="AG28" s="50">
        <f>COUNTIFS($H$12:$AE$12,"M",$H28:$AE28,"*")</f>
        <v>0</v>
      </c>
      <c r="AH28" s="55">
        <f>COUNTIFS($H$12:$AE$12,"A",$H28:$AE28,"*")</f>
        <v>0</v>
      </c>
      <c r="AI28" s="56">
        <f t="shared" si="6"/>
        <v>0</v>
      </c>
      <c r="AJ28" s="57">
        <f t="shared" si="7"/>
        <v>0</v>
      </c>
      <c r="AK28" s="58">
        <f t="shared" si="8"/>
        <v>0</v>
      </c>
      <c r="AL28" s="54">
        <f>COUNTIF($H28:$AE28,"M")</f>
        <v>0</v>
      </c>
      <c r="AM28" s="59">
        <f t="shared" si="0"/>
        <v>0</v>
      </c>
      <c r="AN28" s="54">
        <f>COUNTIF($H28:$AE28,"RDV")</f>
        <v>0</v>
      </c>
      <c r="AO28" s="59">
        <f t="shared" si="1"/>
        <v>0</v>
      </c>
      <c r="AP28" s="54">
        <f>COUNTIF($H28:$AE28,"A")</f>
        <v>0</v>
      </c>
      <c r="AQ28" s="59">
        <f t="shared" si="2"/>
        <v>0</v>
      </c>
      <c r="AR28" s="54">
        <f>COUNTIF($H28:$AE28,"NJ")</f>
        <v>0</v>
      </c>
      <c r="AS28" s="59">
        <f t="shared" si="3"/>
        <v>0</v>
      </c>
      <c r="AT28" s="54">
        <f>COUNTIF($H28:$AE28,"C")</f>
        <v>0</v>
      </c>
      <c r="AU28" s="59">
        <f t="shared" si="4"/>
        <v>0</v>
      </c>
      <c r="AV28" s="129"/>
    </row>
    <row r="29" spans="2:48" x14ac:dyDescent="0.25">
      <c r="B29" s="21" t="str">
        <f>Avril!B29</f>
        <v xml:space="preserve"> </v>
      </c>
      <c r="C29" s="48"/>
      <c r="D29" s="48"/>
      <c r="E29" s="50">
        <f>IF(AND(ISBLANK(A29),B29&gt;"*"),COUNTIF($H$12:$AE$12,"M")-IF(AND(ISNUMBER($C29),$C29&gt;0),NETWORKDAYS($I$9,$C29,$I$2:$I$6)-1,0)-IF(AND(ISNUMBER($D29),$D29&gt;0),NETWORKDAYS($D29,#REF!,$I$2:$I$6)-1,0),0)</f>
        <v>0</v>
      </c>
      <c r="F29" s="50">
        <f>IF(AND(ISBLANK(A29),B29&gt;"*"),COUNTIF($H$12:$AE$12,"M")-IF(AND(ISNUMBER($C29),$C29&gt;0),NETWORKDAYS($I$9,$C29,$I$2:$I$6)-1,0)-IF(AND(ISNUMBER($D29),$D29&gt;0),NETWORKDAYS($D29,#REF!,$I$2:$I$6)-1,0),0)</f>
        <v>0</v>
      </c>
      <c r="G29" s="50">
        <f t="shared" si="5"/>
        <v>0</v>
      </c>
      <c r="H29" s="51"/>
      <c r="I29" s="52"/>
      <c r="J29" s="53"/>
      <c r="K29" s="52"/>
      <c r="L29" s="53"/>
      <c r="M29" s="52"/>
      <c r="N29" s="53"/>
      <c r="O29" s="52"/>
      <c r="P29" s="53"/>
      <c r="Q29" s="52"/>
      <c r="R29" s="53"/>
      <c r="S29" s="52"/>
      <c r="T29" s="53"/>
      <c r="U29" s="52"/>
      <c r="V29" s="53"/>
      <c r="W29" s="52"/>
      <c r="X29" s="53"/>
      <c r="Y29" s="52"/>
      <c r="Z29" s="53"/>
      <c r="AA29" s="52"/>
      <c r="AB29" s="53"/>
      <c r="AC29" s="52"/>
      <c r="AD29" s="53"/>
      <c r="AE29" s="52"/>
      <c r="AF29" s="54">
        <f>COUNTIF(H29:AE29,"*")</f>
        <v>0</v>
      </c>
      <c r="AG29" s="50">
        <f>COUNTIFS($H$12:$AE$12,"M",$H29:$AE29,"*")</f>
        <v>0</v>
      </c>
      <c r="AH29" s="55">
        <f>COUNTIFS($H$12:$AE$12,"A",$H29:$AE29,"*")</f>
        <v>0</v>
      </c>
      <c r="AI29" s="56">
        <f t="shared" si="6"/>
        <v>0</v>
      </c>
      <c r="AJ29" s="57">
        <f t="shared" si="7"/>
        <v>0</v>
      </c>
      <c r="AK29" s="58">
        <f t="shared" si="8"/>
        <v>0</v>
      </c>
      <c r="AL29" s="54">
        <f>COUNTIF($H29:$AE29,"M")</f>
        <v>0</v>
      </c>
      <c r="AM29" s="59">
        <f t="shared" si="0"/>
        <v>0</v>
      </c>
      <c r="AN29" s="54">
        <f>COUNTIF($H29:$AE29,"RDV")</f>
        <v>0</v>
      </c>
      <c r="AO29" s="59">
        <f t="shared" si="1"/>
        <v>0</v>
      </c>
      <c r="AP29" s="54">
        <f>COUNTIF($H29:$AE29,"A")</f>
        <v>0</v>
      </c>
      <c r="AQ29" s="59">
        <f t="shared" si="2"/>
        <v>0</v>
      </c>
      <c r="AR29" s="54">
        <f>COUNTIF($H29:$AE29,"NJ")</f>
        <v>0</v>
      </c>
      <c r="AS29" s="59">
        <f t="shared" si="3"/>
        <v>0</v>
      </c>
      <c r="AT29" s="54">
        <f>COUNTIF($H29:$AE29,"C")</f>
        <v>0</v>
      </c>
      <c r="AU29" s="59">
        <f t="shared" si="4"/>
        <v>0</v>
      </c>
      <c r="AV29" s="129"/>
    </row>
    <row r="30" spans="2:48" x14ac:dyDescent="0.25">
      <c r="B30" s="21" t="str">
        <f>Avril!B30</f>
        <v xml:space="preserve"> </v>
      </c>
      <c r="C30" s="48"/>
      <c r="D30" s="48"/>
      <c r="E30" s="50">
        <f>IF(AND(ISBLANK(A30),B30&gt;"*"),COUNTIF($H$12:$AE$12,"M")-IF(AND(ISNUMBER($C30),$C30&gt;0),NETWORKDAYS($I$9,$C30,$I$2:$I$6)-1,0)-IF(AND(ISNUMBER($D30),$D30&gt;0),NETWORKDAYS($D30,#REF!,$I$2:$I$6)-1,0),0)</f>
        <v>0</v>
      </c>
      <c r="F30" s="50">
        <f>IF(AND(ISBLANK(A30),B30&gt;"*"),COUNTIF($H$12:$AE$12,"M")-IF(AND(ISNUMBER($C30),$C30&gt;0),NETWORKDAYS($I$9,$C30,$I$2:$I$6)-1,0)-IF(AND(ISNUMBER($D30),$D30&gt;0),NETWORKDAYS($D30,#REF!,$I$2:$I$6)-1,0),0)</f>
        <v>0</v>
      </c>
      <c r="G30" s="50">
        <f t="shared" si="5"/>
        <v>0</v>
      </c>
      <c r="H30" s="51"/>
      <c r="I30" s="52"/>
      <c r="J30" s="53"/>
      <c r="K30" s="52"/>
      <c r="L30" s="53"/>
      <c r="M30" s="52"/>
      <c r="N30" s="53"/>
      <c r="O30" s="52"/>
      <c r="P30" s="53"/>
      <c r="Q30" s="52"/>
      <c r="R30" s="53"/>
      <c r="S30" s="52"/>
      <c r="T30" s="53"/>
      <c r="U30" s="52"/>
      <c r="V30" s="53"/>
      <c r="W30" s="52"/>
      <c r="X30" s="53"/>
      <c r="Y30" s="52"/>
      <c r="Z30" s="53"/>
      <c r="AA30" s="52"/>
      <c r="AB30" s="53"/>
      <c r="AC30" s="52"/>
      <c r="AD30" s="53"/>
      <c r="AE30" s="52"/>
      <c r="AF30" s="54">
        <f>COUNTIF(H30:AE30,"*")</f>
        <v>0</v>
      </c>
      <c r="AG30" s="50">
        <f>COUNTIFS($H$12:$AE$12,"M",$H30:$AE30,"*")</f>
        <v>0</v>
      </c>
      <c r="AH30" s="55">
        <f>COUNTIFS($H$12:$AE$12,"A",$H30:$AE30,"*")</f>
        <v>0</v>
      </c>
      <c r="AI30" s="56">
        <f t="shared" si="6"/>
        <v>0</v>
      </c>
      <c r="AJ30" s="57">
        <f t="shared" si="7"/>
        <v>0</v>
      </c>
      <c r="AK30" s="58">
        <f t="shared" si="8"/>
        <v>0</v>
      </c>
      <c r="AL30" s="54">
        <f>COUNTIF($H30:$AE30,"M")</f>
        <v>0</v>
      </c>
      <c r="AM30" s="59">
        <f t="shared" si="0"/>
        <v>0</v>
      </c>
      <c r="AN30" s="54">
        <f>COUNTIF($H30:$AE30,"RDV")</f>
        <v>0</v>
      </c>
      <c r="AO30" s="59">
        <f t="shared" si="1"/>
        <v>0</v>
      </c>
      <c r="AP30" s="54">
        <f>COUNTIF($H30:$AE30,"A")</f>
        <v>0</v>
      </c>
      <c r="AQ30" s="59">
        <f t="shared" si="2"/>
        <v>0</v>
      </c>
      <c r="AR30" s="54">
        <f>COUNTIF($H30:$AE30,"NJ")</f>
        <v>0</v>
      </c>
      <c r="AS30" s="59">
        <f t="shared" si="3"/>
        <v>0</v>
      </c>
      <c r="AT30" s="54">
        <f>COUNTIF($H30:$AE30,"C")</f>
        <v>0</v>
      </c>
      <c r="AU30" s="59">
        <f t="shared" si="4"/>
        <v>0</v>
      </c>
      <c r="AV30" s="129"/>
    </row>
    <row r="31" spans="2:48" x14ac:dyDescent="0.25">
      <c r="B31" s="21" t="str">
        <f>Avril!B31</f>
        <v xml:space="preserve"> </v>
      </c>
      <c r="C31" s="48"/>
      <c r="D31" s="48"/>
      <c r="E31" s="50">
        <f>IF(AND(ISBLANK(A31),B31&gt;"*"),COUNTIF($H$12:$AE$12,"M")-IF(AND(ISNUMBER($C31),$C31&gt;0),NETWORKDAYS($I$9,$C31,$I$2:$I$6)-1,0)-IF(AND(ISNUMBER($D31),$D31&gt;0),NETWORKDAYS($D31,#REF!,$I$2:$I$6)-1,0),0)</f>
        <v>0</v>
      </c>
      <c r="F31" s="50">
        <f>IF(AND(ISBLANK(A31),B31&gt;"*"),COUNTIF($H$12:$AE$12,"M")-IF(AND(ISNUMBER($C31),$C31&gt;0),NETWORKDAYS($I$9,$C31,$I$2:$I$6)-1,0)-IF(AND(ISNUMBER($D31),$D31&gt;0),NETWORKDAYS($D31,#REF!,$I$2:$I$6)-1,0),0)</f>
        <v>0</v>
      </c>
      <c r="G31" s="50">
        <f t="shared" si="5"/>
        <v>0</v>
      </c>
      <c r="H31" s="51"/>
      <c r="I31" s="52"/>
      <c r="J31" s="53"/>
      <c r="K31" s="52"/>
      <c r="L31" s="53"/>
      <c r="M31" s="52"/>
      <c r="N31" s="53"/>
      <c r="O31" s="52"/>
      <c r="P31" s="53"/>
      <c r="Q31" s="52"/>
      <c r="R31" s="53"/>
      <c r="S31" s="52"/>
      <c r="T31" s="53"/>
      <c r="U31" s="52"/>
      <c r="V31" s="53"/>
      <c r="W31" s="52"/>
      <c r="X31" s="53"/>
      <c r="Y31" s="52"/>
      <c r="Z31" s="53"/>
      <c r="AA31" s="52"/>
      <c r="AB31" s="53"/>
      <c r="AC31" s="52"/>
      <c r="AD31" s="53"/>
      <c r="AE31" s="52"/>
      <c r="AF31" s="54">
        <f>COUNTIF(H31:AE31,"*")</f>
        <v>0</v>
      </c>
      <c r="AG31" s="50">
        <f>COUNTIFS($H$12:$AE$12,"M",$H31:$AE31,"*")</f>
        <v>0</v>
      </c>
      <c r="AH31" s="55">
        <f>COUNTIFS($H$12:$AE$12,"A",$H31:$AE31,"*")</f>
        <v>0</v>
      </c>
      <c r="AI31" s="56">
        <f t="shared" si="6"/>
        <v>0</v>
      </c>
      <c r="AJ31" s="57">
        <f t="shared" si="7"/>
        <v>0</v>
      </c>
      <c r="AK31" s="58">
        <f t="shared" si="8"/>
        <v>0</v>
      </c>
      <c r="AL31" s="54">
        <f>COUNTIF($H31:$AE31,"M")</f>
        <v>0</v>
      </c>
      <c r="AM31" s="59">
        <f t="shared" si="0"/>
        <v>0</v>
      </c>
      <c r="AN31" s="54">
        <f>COUNTIF($H31:$AE31,"RDV")</f>
        <v>0</v>
      </c>
      <c r="AO31" s="59">
        <f t="shared" si="1"/>
        <v>0</v>
      </c>
      <c r="AP31" s="54">
        <f>COUNTIF($H31:$AE31,"A")</f>
        <v>0</v>
      </c>
      <c r="AQ31" s="59">
        <f t="shared" si="2"/>
        <v>0</v>
      </c>
      <c r="AR31" s="54">
        <f>COUNTIF($H31:$AE31,"NJ")</f>
        <v>0</v>
      </c>
      <c r="AS31" s="59">
        <f t="shared" si="3"/>
        <v>0</v>
      </c>
      <c r="AT31" s="54">
        <f>COUNTIF($H31:$AE31,"C")</f>
        <v>0</v>
      </c>
      <c r="AU31" s="59">
        <f t="shared" si="4"/>
        <v>0</v>
      </c>
      <c r="AV31" s="129"/>
    </row>
    <row r="32" spans="2:48" x14ac:dyDescent="0.25">
      <c r="B32" s="21" t="str">
        <f>Avril!B32</f>
        <v xml:space="preserve"> </v>
      </c>
      <c r="C32" s="48"/>
      <c r="D32" s="48"/>
      <c r="E32" s="50">
        <f>IF(AND(ISBLANK(A32),B32&gt;"*"),COUNTIF($H$12:$AE$12,"M")-IF(AND(ISNUMBER($C32),$C32&gt;0),NETWORKDAYS($I$9,$C32,$I$2:$I$6)-1,0)-IF(AND(ISNUMBER($D32),$D32&gt;0),NETWORKDAYS($D32,#REF!,$I$2:$I$6)-1,0),0)</f>
        <v>0</v>
      </c>
      <c r="F32" s="50">
        <f>IF(AND(ISBLANK(A32),B32&gt;"*"),COUNTIF($H$12:$AE$12,"M")-IF(AND(ISNUMBER($C32),$C32&gt;0),NETWORKDAYS($I$9,$C32,$I$2:$I$6)-1,0)-IF(AND(ISNUMBER($D32),$D32&gt;0),NETWORKDAYS($D32,#REF!,$I$2:$I$6)-1,0),0)</f>
        <v>0</v>
      </c>
      <c r="G32" s="50">
        <f t="shared" si="5"/>
        <v>0</v>
      </c>
      <c r="H32" s="51"/>
      <c r="I32" s="52"/>
      <c r="J32" s="53"/>
      <c r="K32" s="52"/>
      <c r="L32" s="53"/>
      <c r="M32" s="52"/>
      <c r="N32" s="53"/>
      <c r="O32" s="52"/>
      <c r="P32" s="53"/>
      <c r="Q32" s="52"/>
      <c r="R32" s="53"/>
      <c r="S32" s="52"/>
      <c r="T32" s="53"/>
      <c r="U32" s="52"/>
      <c r="V32" s="53"/>
      <c r="W32" s="52"/>
      <c r="X32" s="53"/>
      <c r="Y32" s="52"/>
      <c r="Z32" s="53"/>
      <c r="AA32" s="52"/>
      <c r="AB32" s="53"/>
      <c r="AC32" s="52"/>
      <c r="AD32" s="53"/>
      <c r="AE32" s="52"/>
      <c r="AF32" s="54">
        <f>COUNTIF(H32:AE32,"*")</f>
        <v>0</v>
      </c>
      <c r="AG32" s="50">
        <f>COUNTIFS($H$12:$AE$12,"M",$H32:$AE32,"*")</f>
        <v>0</v>
      </c>
      <c r="AH32" s="55">
        <f>COUNTIFS($H$12:$AE$12,"A",$H32:$AE32,"*")</f>
        <v>0</v>
      </c>
      <c r="AI32" s="56">
        <f t="shared" si="6"/>
        <v>0</v>
      </c>
      <c r="AJ32" s="57">
        <f t="shared" si="7"/>
        <v>0</v>
      </c>
      <c r="AK32" s="58">
        <f t="shared" si="8"/>
        <v>0</v>
      </c>
      <c r="AL32" s="54">
        <f>COUNTIF($H32:$AE32,"M")</f>
        <v>0</v>
      </c>
      <c r="AM32" s="59">
        <f t="shared" si="0"/>
        <v>0</v>
      </c>
      <c r="AN32" s="54">
        <f>COUNTIF($H32:$AE32,"RDV")</f>
        <v>0</v>
      </c>
      <c r="AO32" s="59">
        <f t="shared" si="1"/>
        <v>0</v>
      </c>
      <c r="AP32" s="54">
        <f>COUNTIF($H32:$AE32,"A")</f>
        <v>0</v>
      </c>
      <c r="AQ32" s="59">
        <f t="shared" si="2"/>
        <v>0</v>
      </c>
      <c r="AR32" s="54">
        <f>COUNTIF($H32:$AE32,"NJ")</f>
        <v>0</v>
      </c>
      <c r="AS32" s="59">
        <f t="shared" si="3"/>
        <v>0</v>
      </c>
      <c r="AT32" s="54">
        <f>COUNTIF($H32:$AE32,"C")</f>
        <v>0</v>
      </c>
      <c r="AU32" s="59">
        <f t="shared" si="4"/>
        <v>0</v>
      </c>
      <c r="AV32" s="129"/>
    </row>
    <row r="33" spans="2:48" x14ac:dyDescent="0.25">
      <c r="B33" s="21" t="str">
        <f>Avril!B33</f>
        <v xml:space="preserve"> </v>
      </c>
      <c r="C33" s="48"/>
      <c r="D33" s="48"/>
      <c r="E33" s="50">
        <f>IF(AND(ISBLANK(A33),B33&gt;"*"),COUNTIF($H$12:$AE$12,"M")-IF(AND(ISNUMBER($C33),$C33&gt;0),NETWORKDAYS($I$9,$C33,$I$2:$I$6)-1,0)-IF(AND(ISNUMBER($D33),$D33&gt;0),NETWORKDAYS($D33,#REF!,$I$2:$I$6)-1,0),0)</f>
        <v>0</v>
      </c>
      <c r="F33" s="50">
        <f>IF(AND(ISBLANK(A33),B33&gt;"*"),COUNTIF($H$12:$AE$12,"M")-IF(AND(ISNUMBER($C33),$C33&gt;0),NETWORKDAYS($I$9,$C33,$I$2:$I$6)-1,0)-IF(AND(ISNUMBER($D33),$D33&gt;0),NETWORKDAYS($D33,#REF!,$I$2:$I$6)-1,0),0)</f>
        <v>0</v>
      </c>
      <c r="G33" s="50">
        <f t="shared" si="5"/>
        <v>0</v>
      </c>
      <c r="H33" s="51"/>
      <c r="I33" s="52"/>
      <c r="J33" s="53"/>
      <c r="K33" s="52"/>
      <c r="L33" s="53"/>
      <c r="M33" s="52"/>
      <c r="N33" s="53"/>
      <c r="O33" s="52"/>
      <c r="P33" s="53"/>
      <c r="Q33" s="52"/>
      <c r="R33" s="53"/>
      <c r="S33" s="52"/>
      <c r="T33" s="53"/>
      <c r="U33" s="52"/>
      <c r="V33" s="53"/>
      <c r="W33" s="52"/>
      <c r="X33" s="53"/>
      <c r="Y33" s="52"/>
      <c r="Z33" s="53"/>
      <c r="AA33" s="52"/>
      <c r="AB33" s="53"/>
      <c r="AC33" s="52"/>
      <c r="AD33" s="53"/>
      <c r="AE33" s="52"/>
      <c r="AF33" s="54">
        <f>COUNTIF(H33:AE33,"*")</f>
        <v>0</v>
      </c>
      <c r="AG33" s="50">
        <f>COUNTIFS($H$12:$AE$12,"M",$H33:$AE33,"*")</f>
        <v>0</v>
      </c>
      <c r="AH33" s="55">
        <f>COUNTIFS($H$12:$AE$12,"A",$H33:$AE33,"*")</f>
        <v>0</v>
      </c>
      <c r="AI33" s="56">
        <f t="shared" si="6"/>
        <v>0</v>
      </c>
      <c r="AJ33" s="57">
        <f t="shared" si="7"/>
        <v>0</v>
      </c>
      <c r="AK33" s="58">
        <f t="shared" si="8"/>
        <v>0</v>
      </c>
      <c r="AL33" s="54">
        <f>COUNTIF($H33:$AE33,"M")</f>
        <v>0</v>
      </c>
      <c r="AM33" s="59">
        <f t="shared" si="0"/>
        <v>0</v>
      </c>
      <c r="AN33" s="54">
        <f>COUNTIF($H33:$AE33,"RDV")</f>
        <v>0</v>
      </c>
      <c r="AO33" s="59">
        <f t="shared" si="1"/>
        <v>0</v>
      </c>
      <c r="AP33" s="54">
        <f>COUNTIF($H33:$AE33,"A")</f>
        <v>0</v>
      </c>
      <c r="AQ33" s="59">
        <f t="shared" si="2"/>
        <v>0</v>
      </c>
      <c r="AR33" s="54">
        <f>COUNTIF($H33:$AE33,"NJ")</f>
        <v>0</v>
      </c>
      <c r="AS33" s="59">
        <f t="shared" si="3"/>
        <v>0</v>
      </c>
      <c r="AT33" s="54">
        <f>COUNTIF($H33:$AE33,"C")</f>
        <v>0</v>
      </c>
      <c r="AU33" s="59">
        <f t="shared" si="4"/>
        <v>0</v>
      </c>
      <c r="AV33" s="129"/>
    </row>
    <row r="34" spans="2:48" x14ac:dyDescent="0.25">
      <c r="B34" s="21" t="str">
        <f>Avril!B34</f>
        <v xml:space="preserve"> </v>
      </c>
      <c r="C34" s="48"/>
      <c r="D34" s="48"/>
      <c r="E34" s="50">
        <f>IF(AND(ISBLANK(A34),B34&gt;"*"),COUNTIF($H$12:$AE$12,"M")-IF(AND(ISNUMBER($C34),$C34&gt;0),NETWORKDAYS($I$9,$C34,$I$2:$I$6)-1,0)-IF(AND(ISNUMBER($D34),$D34&gt;0),NETWORKDAYS($D34,#REF!,$I$2:$I$6)-1,0),0)</f>
        <v>0</v>
      </c>
      <c r="F34" s="50">
        <f>IF(AND(ISBLANK(A34),B34&gt;"*"),COUNTIF($H$12:$AE$12,"M")-IF(AND(ISNUMBER($C34),$C34&gt;0),NETWORKDAYS($I$9,$C34,$I$2:$I$6)-1,0)-IF(AND(ISNUMBER($D34),$D34&gt;0),NETWORKDAYS($D34,#REF!,$I$2:$I$6)-1,0),0)</f>
        <v>0</v>
      </c>
      <c r="G34" s="50">
        <f t="shared" si="5"/>
        <v>0</v>
      </c>
      <c r="H34" s="51"/>
      <c r="I34" s="52"/>
      <c r="J34" s="53"/>
      <c r="K34" s="52"/>
      <c r="L34" s="53"/>
      <c r="M34" s="52"/>
      <c r="N34" s="53"/>
      <c r="O34" s="52"/>
      <c r="P34" s="53"/>
      <c r="Q34" s="52"/>
      <c r="R34" s="53"/>
      <c r="S34" s="52"/>
      <c r="T34" s="53"/>
      <c r="U34" s="52"/>
      <c r="V34" s="53"/>
      <c r="W34" s="52"/>
      <c r="X34" s="53"/>
      <c r="Y34" s="52"/>
      <c r="Z34" s="53"/>
      <c r="AA34" s="52"/>
      <c r="AB34" s="53"/>
      <c r="AC34" s="52"/>
      <c r="AD34" s="53"/>
      <c r="AE34" s="52"/>
      <c r="AF34" s="54">
        <f>COUNTIF(H34:AE34,"*")</f>
        <v>0</v>
      </c>
      <c r="AG34" s="50">
        <f>COUNTIFS($H$12:$AE$12,"M",$H34:$AE34,"*")</f>
        <v>0</v>
      </c>
      <c r="AH34" s="55">
        <f>COUNTIFS($H$12:$AE$12,"A",$H34:$AE34,"*")</f>
        <v>0</v>
      </c>
      <c r="AI34" s="56">
        <f t="shared" si="6"/>
        <v>0</v>
      </c>
      <c r="AJ34" s="57">
        <f t="shared" si="7"/>
        <v>0</v>
      </c>
      <c r="AK34" s="58">
        <f t="shared" si="8"/>
        <v>0</v>
      </c>
      <c r="AL34" s="54">
        <f>COUNTIF($H34:$AE34,"M")</f>
        <v>0</v>
      </c>
      <c r="AM34" s="59">
        <f t="shared" si="0"/>
        <v>0</v>
      </c>
      <c r="AN34" s="54">
        <f>COUNTIF($H34:$AE34,"RDV")</f>
        <v>0</v>
      </c>
      <c r="AO34" s="59">
        <f t="shared" si="1"/>
        <v>0</v>
      </c>
      <c r="AP34" s="54">
        <f>COUNTIF($H34:$AE34,"A")</f>
        <v>0</v>
      </c>
      <c r="AQ34" s="59">
        <f t="shared" si="2"/>
        <v>0</v>
      </c>
      <c r="AR34" s="54">
        <f>COUNTIF($H34:$AE34,"NJ")</f>
        <v>0</v>
      </c>
      <c r="AS34" s="59">
        <f t="shared" si="3"/>
        <v>0</v>
      </c>
      <c r="AT34" s="54">
        <f>COUNTIF($H34:$AE34,"C")</f>
        <v>0</v>
      </c>
      <c r="AU34" s="59">
        <f t="shared" si="4"/>
        <v>0</v>
      </c>
      <c r="AV34" s="129"/>
    </row>
    <row r="35" spans="2:48" x14ac:dyDescent="0.25">
      <c r="B35" s="21" t="str">
        <f>Avril!B35</f>
        <v xml:space="preserve"> </v>
      </c>
      <c r="C35" s="48"/>
      <c r="D35" s="48"/>
      <c r="E35" s="50">
        <f>IF(AND(ISBLANK(A35),B35&gt;"*"),COUNTIF($H$12:$AE$12,"M")-IF(AND(ISNUMBER($C35),$C35&gt;0),NETWORKDAYS($I$9,$C35,$I$2:$I$6)-1,0)-IF(AND(ISNUMBER($D35),$D35&gt;0),NETWORKDAYS($D35,#REF!,$I$2:$I$6)-1,0),0)</f>
        <v>0</v>
      </c>
      <c r="F35" s="50">
        <f>IF(AND(ISBLANK(A35),B35&gt;"*"),COUNTIF($H$12:$AE$12,"M")-IF(AND(ISNUMBER($C35),$C35&gt;0),NETWORKDAYS($I$9,$C35,$I$2:$I$6)-1,0)-IF(AND(ISNUMBER($D35),$D35&gt;0),NETWORKDAYS($D35,#REF!,$I$2:$I$6)-1,0),0)</f>
        <v>0</v>
      </c>
      <c r="G35" s="50">
        <f t="shared" si="5"/>
        <v>0</v>
      </c>
      <c r="H35" s="51"/>
      <c r="I35" s="52"/>
      <c r="J35" s="53"/>
      <c r="K35" s="52"/>
      <c r="L35" s="53"/>
      <c r="M35" s="52"/>
      <c r="N35" s="53"/>
      <c r="O35" s="52"/>
      <c r="P35" s="53"/>
      <c r="Q35" s="52"/>
      <c r="R35" s="53"/>
      <c r="S35" s="52"/>
      <c r="T35" s="53"/>
      <c r="U35" s="52"/>
      <c r="V35" s="53"/>
      <c r="W35" s="52"/>
      <c r="X35" s="53"/>
      <c r="Y35" s="52"/>
      <c r="Z35" s="53"/>
      <c r="AA35" s="52"/>
      <c r="AB35" s="53"/>
      <c r="AC35" s="52"/>
      <c r="AD35" s="53"/>
      <c r="AE35" s="52"/>
      <c r="AF35" s="54">
        <f>COUNTIF(H35:AE35,"*")</f>
        <v>0</v>
      </c>
      <c r="AG35" s="50">
        <f>COUNTIFS($H$12:$AE$12,"M",$H35:$AE35,"*")</f>
        <v>0</v>
      </c>
      <c r="AH35" s="55">
        <f>COUNTIFS($H$12:$AE$12,"A",$H35:$AE35,"*")</f>
        <v>0</v>
      </c>
      <c r="AI35" s="56">
        <f t="shared" si="6"/>
        <v>0</v>
      </c>
      <c r="AJ35" s="57">
        <f t="shared" si="7"/>
        <v>0</v>
      </c>
      <c r="AK35" s="58">
        <f t="shared" si="8"/>
        <v>0</v>
      </c>
      <c r="AL35" s="54">
        <f>COUNTIF($H35:$AE35,"M")</f>
        <v>0</v>
      </c>
      <c r="AM35" s="59">
        <f t="shared" si="0"/>
        <v>0</v>
      </c>
      <c r="AN35" s="54">
        <f>COUNTIF($H35:$AE35,"RDV")</f>
        <v>0</v>
      </c>
      <c r="AO35" s="59">
        <f t="shared" si="1"/>
        <v>0</v>
      </c>
      <c r="AP35" s="54">
        <f>COUNTIF($H35:$AE35,"A")</f>
        <v>0</v>
      </c>
      <c r="AQ35" s="59">
        <f t="shared" si="2"/>
        <v>0</v>
      </c>
      <c r="AR35" s="54">
        <f>COUNTIF($H35:$AE35,"NJ")</f>
        <v>0</v>
      </c>
      <c r="AS35" s="59">
        <f t="shared" si="3"/>
        <v>0</v>
      </c>
      <c r="AT35" s="54">
        <f>COUNTIF($H35:$AE35,"C")</f>
        <v>0</v>
      </c>
      <c r="AU35" s="59">
        <f t="shared" si="4"/>
        <v>0</v>
      </c>
      <c r="AV35" s="129"/>
    </row>
    <row r="36" spans="2:48" x14ac:dyDescent="0.25">
      <c r="B36" s="21" t="str">
        <f>Avril!B36</f>
        <v xml:space="preserve"> </v>
      </c>
      <c r="C36" s="48"/>
      <c r="D36" s="48"/>
      <c r="E36" s="50">
        <f>IF(AND(ISBLANK(A36),B36&gt;"*"),COUNTIF($H$12:$AE$12,"M")-IF(AND(ISNUMBER($C36),$C36&gt;0),NETWORKDAYS($I$9,$C36,$I$2:$I$6)-1,0)-IF(AND(ISNUMBER($D36),$D36&gt;0),NETWORKDAYS($D36,#REF!,$I$2:$I$6)-1,0),0)</f>
        <v>0</v>
      </c>
      <c r="F36" s="50">
        <f>IF(AND(ISBLANK(A36),B36&gt;"*"),COUNTIF($H$12:$AE$12,"M")-IF(AND(ISNUMBER($C36),$C36&gt;0),NETWORKDAYS($I$9,$C36,$I$2:$I$6)-1,0)-IF(AND(ISNUMBER($D36),$D36&gt;0),NETWORKDAYS($D36,#REF!,$I$2:$I$6)-1,0),0)</f>
        <v>0</v>
      </c>
      <c r="G36" s="50">
        <f t="shared" si="5"/>
        <v>0</v>
      </c>
      <c r="H36" s="51"/>
      <c r="I36" s="52"/>
      <c r="J36" s="53"/>
      <c r="K36" s="52"/>
      <c r="L36" s="53"/>
      <c r="M36" s="52"/>
      <c r="N36" s="53"/>
      <c r="O36" s="52"/>
      <c r="P36" s="53"/>
      <c r="Q36" s="52"/>
      <c r="R36" s="53"/>
      <c r="S36" s="52"/>
      <c r="T36" s="53"/>
      <c r="U36" s="52"/>
      <c r="V36" s="53"/>
      <c r="W36" s="52"/>
      <c r="X36" s="53"/>
      <c r="Y36" s="52"/>
      <c r="Z36" s="53"/>
      <c r="AA36" s="52"/>
      <c r="AB36" s="53"/>
      <c r="AC36" s="52"/>
      <c r="AD36" s="53"/>
      <c r="AE36" s="52"/>
      <c r="AF36" s="54">
        <f>COUNTIF(H36:AE36,"*")</f>
        <v>0</v>
      </c>
      <c r="AG36" s="50">
        <f>COUNTIFS($H$12:$AE$12,"M",$H36:$AE36,"*")</f>
        <v>0</v>
      </c>
      <c r="AH36" s="55">
        <f>COUNTIFS($H$12:$AE$12,"A",$H36:$AE36,"*")</f>
        <v>0</v>
      </c>
      <c r="AI36" s="56">
        <f t="shared" si="6"/>
        <v>0</v>
      </c>
      <c r="AJ36" s="57">
        <f t="shared" si="7"/>
        <v>0</v>
      </c>
      <c r="AK36" s="58">
        <f t="shared" si="8"/>
        <v>0</v>
      </c>
      <c r="AL36" s="54">
        <f>COUNTIF($H36:$AE36,"M")</f>
        <v>0</v>
      </c>
      <c r="AM36" s="59">
        <f t="shared" si="0"/>
        <v>0</v>
      </c>
      <c r="AN36" s="54">
        <f>COUNTIF($H36:$AE36,"RDV")</f>
        <v>0</v>
      </c>
      <c r="AO36" s="59">
        <f t="shared" si="1"/>
        <v>0</v>
      </c>
      <c r="AP36" s="54">
        <f>COUNTIF($H36:$AE36,"A")</f>
        <v>0</v>
      </c>
      <c r="AQ36" s="59">
        <f t="shared" si="2"/>
        <v>0</v>
      </c>
      <c r="AR36" s="54">
        <f>COUNTIF($H36:$AE36,"NJ")</f>
        <v>0</v>
      </c>
      <c r="AS36" s="59">
        <f t="shared" si="3"/>
        <v>0</v>
      </c>
      <c r="AT36" s="54">
        <f>COUNTIF($H36:$AE36,"C")</f>
        <v>0</v>
      </c>
      <c r="AU36" s="59">
        <f t="shared" si="4"/>
        <v>0</v>
      </c>
      <c r="AV36" s="129"/>
    </row>
    <row r="37" spans="2:48" x14ac:dyDescent="0.25">
      <c r="B37" s="21" t="str">
        <f>Avril!B37</f>
        <v xml:space="preserve"> </v>
      </c>
      <c r="C37" s="48"/>
      <c r="D37" s="48"/>
      <c r="E37" s="50">
        <f>IF(AND(ISBLANK(A37),B37&gt;"*"),COUNTIF($H$12:$AE$12,"M")-IF(AND(ISNUMBER($C37),$C37&gt;0),NETWORKDAYS($I$9,$C37,$I$2:$I$6)-1,0)-IF(AND(ISNUMBER($D37),$D37&gt;0),NETWORKDAYS($D37,#REF!,$I$2:$I$6)-1,0),0)</f>
        <v>0</v>
      </c>
      <c r="F37" s="50">
        <f>IF(AND(ISBLANK(A37),B37&gt;"*"),COUNTIF($H$12:$AE$12,"M")-IF(AND(ISNUMBER($C37),$C37&gt;0),NETWORKDAYS($I$9,$C37,$I$2:$I$6)-1,0)-IF(AND(ISNUMBER($D37),$D37&gt;0),NETWORKDAYS($D37,#REF!,$I$2:$I$6)-1,0),0)</f>
        <v>0</v>
      </c>
      <c r="G37" s="50">
        <f t="shared" si="5"/>
        <v>0</v>
      </c>
      <c r="H37" s="51"/>
      <c r="I37" s="52"/>
      <c r="J37" s="53"/>
      <c r="K37" s="52"/>
      <c r="L37" s="53"/>
      <c r="M37" s="52"/>
      <c r="N37" s="53"/>
      <c r="O37" s="52"/>
      <c r="P37" s="53"/>
      <c r="Q37" s="52"/>
      <c r="R37" s="53"/>
      <c r="S37" s="52"/>
      <c r="T37" s="53"/>
      <c r="U37" s="52"/>
      <c r="V37" s="53"/>
      <c r="W37" s="52"/>
      <c r="X37" s="53"/>
      <c r="Y37" s="52"/>
      <c r="Z37" s="53"/>
      <c r="AA37" s="52"/>
      <c r="AB37" s="53"/>
      <c r="AC37" s="52"/>
      <c r="AD37" s="53"/>
      <c r="AE37" s="52"/>
      <c r="AF37" s="54">
        <f>COUNTIF(H37:AE37,"*")</f>
        <v>0</v>
      </c>
      <c r="AG37" s="50">
        <f>COUNTIFS($H$12:$AE$12,"M",$H37:$AE37,"*")</f>
        <v>0</v>
      </c>
      <c r="AH37" s="55">
        <f>COUNTIFS($H$12:$AE$12,"A",$H37:$AE37,"*")</f>
        <v>0</v>
      </c>
      <c r="AI37" s="56">
        <f t="shared" si="6"/>
        <v>0</v>
      </c>
      <c r="AJ37" s="57">
        <f t="shared" si="7"/>
        <v>0</v>
      </c>
      <c r="AK37" s="58">
        <f t="shared" si="8"/>
        <v>0</v>
      </c>
      <c r="AL37" s="54">
        <f>COUNTIF($H37:$AE37,"M")</f>
        <v>0</v>
      </c>
      <c r="AM37" s="59">
        <f t="shared" si="0"/>
        <v>0</v>
      </c>
      <c r="AN37" s="54">
        <f>COUNTIF($H37:$AE37,"RDV")</f>
        <v>0</v>
      </c>
      <c r="AO37" s="59">
        <f t="shared" si="1"/>
        <v>0</v>
      </c>
      <c r="AP37" s="54">
        <f>COUNTIF($H37:$AE37,"A")</f>
        <v>0</v>
      </c>
      <c r="AQ37" s="59">
        <f t="shared" si="2"/>
        <v>0</v>
      </c>
      <c r="AR37" s="54">
        <f>COUNTIF($H37:$AE37,"NJ")</f>
        <v>0</v>
      </c>
      <c r="AS37" s="59">
        <f t="shared" si="3"/>
        <v>0</v>
      </c>
      <c r="AT37" s="54">
        <f>COUNTIF($H37:$AE37,"C")</f>
        <v>0</v>
      </c>
      <c r="AU37" s="59">
        <f t="shared" si="4"/>
        <v>0</v>
      </c>
      <c r="AV37" s="129"/>
    </row>
    <row r="38" spans="2:48" x14ac:dyDescent="0.25">
      <c r="B38" s="21" t="str">
        <f>Avril!B38</f>
        <v xml:space="preserve"> </v>
      </c>
      <c r="C38" s="48"/>
      <c r="D38" s="48"/>
      <c r="E38" s="50">
        <f>IF(AND(ISBLANK(A38),B38&gt;"*"),COUNTIF($H$12:$AE$12,"M")-IF(AND(ISNUMBER($C38),$C38&gt;0),NETWORKDAYS($I$9,$C38,$I$2:$I$6)-1,0)-IF(AND(ISNUMBER($D38),$D38&gt;0),NETWORKDAYS($D38,#REF!,$I$2:$I$6)-1,0),0)</f>
        <v>0</v>
      </c>
      <c r="F38" s="50">
        <f>IF(AND(ISBLANK(A38),B38&gt;"*"),COUNTIF($H$12:$AE$12,"M")-IF(AND(ISNUMBER($C38),$C38&gt;0),NETWORKDAYS($I$9,$C38,$I$2:$I$6)-1,0)-IF(AND(ISNUMBER($D38),$D38&gt;0),NETWORKDAYS($D38,#REF!,$I$2:$I$6)-1,0),0)</f>
        <v>0</v>
      </c>
      <c r="G38" s="50">
        <f t="shared" si="5"/>
        <v>0</v>
      </c>
      <c r="H38" s="51"/>
      <c r="I38" s="52"/>
      <c r="J38" s="53"/>
      <c r="K38" s="52"/>
      <c r="L38" s="53"/>
      <c r="M38" s="52"/>
      <c r="N38" s="53"/>
      <c r="O38" s="52"/>
      <c r="P38" s="53"/>
      <c r="Q38" s="52"/>
      <c r="R38" s="53"/>
      <c r="S38" s="52"/>
      <c r="T38" s="53"/>
      <c r="U38" s="52"/>
      <c r="V38" s="53"/>
      <c r="W38" s="52"/>
      <c r="X38" s="53"/>
      <c r="Y38" s="52"/>
      <c r="Z38" s="53"/>
      <c r="AA38" s="52"/>
      <c r="AB38" s="53"/>
      <c r="AC38" s="52"/>
      <c r="AD38" s="53"/>
      <c r="AE38" s="52"/>
      <c r="AF38" s="54">
        <f>COUNTIF(H38:AE38,"*")</f>
        <v>0</v>
      </c>
      <c r="AG38" s="50">
        <f>COUNTIFS($H$12:$AE$12,"M",$H38:$AE38,"*")</f>
        <v>0</v>
      </c>
      <c r="AH38" s="55">
        <f>COUNTIFS($H$12:$AE$12,"A",$H38:$AE38,"*")</f>
        <v>0</v>
      </c>
      <c r="AI38" s="56">
        <f t="shared" si="6"/>
        <v>0</v>
      </c>
      <c r="AJ38" s="57">
        <f t="shared" si="7"/>
        <v>0</v>
      </c>
      <c r="AK38" s="58">
        <f t="shared" si="8"/>
        <v>0</v>
      </c>
      <c r="AL38" s="54">
        <f>COUNTIF($H38:$AE38,"M")</f>
        <v>0</v>
      </c>
      <c r="AM38" s="59">
        <f t="shared" si="0"/>
        <v>0</v>
      </c>
      <c r="AN38" s="54">
        <f>COUNTIF($H38:$AE38,"RDV")</f>
        <v>0</v>
      </c>
      <c r="AO38" s="59">
        <f t="shared" si="1"/>
        <v>0</v>
      </c>
      <c r="AP38" s="54">
        <f>COUNTIF($H38:$AE38,"A")</f>
        <v>0</v>
      </c>
      <c r="AQ38" s="59">
        <f t="shared" si="2"/>
        <v>0</v>
      </c>
      <c r="AR38" s="54">
        <f>COUNTIF($H38:$AE38,"NJ")</f>
        <v>0</v>
      </c>
      <c r="AS38" s="59">
        <f t="shared" si="3"/>
        <v>0</v>
      </c>
      <c r="AT38" s="54">
        <f>COUNTIF($H38:$AE38,"C")</f>
        <v>0</v>
      </c>
      <c r="AU38" s="59">
        <f t="shared" si="4"/>
        <v>0</v>
      </c>
      <c r="AV38" s="129"/>
    </row>
    <row r="39" spans="2:48" x14ac:dyDescent="0.25">
      <c r="B39" s="21" t="str">
        <f>Avril!B39</f>
        <v xml:space="preserve"> </v>
      </c>
      <c r="C39" s="48"/>
      <c r="D39" s="48"/>
      <c r="E39" s="50">
        <f>IF(AND(ISBLANK(A39),B39&gt;"*"),COUNTIF($H$12:$AE$12,"M")-IF(AND(ISNUMBER($C39),$C39&gt;0),NETWORKDAYS($I$9,$C39,$I$2:$I$6)-1,0)-IF(AND(ISNUMBER($D39),$D39&gt;0),NETWORKDAYS($D39,#REF!,$I$2:$I$6)-1,0),0)</f>
        <v>0</v>
      </c>
      <c r="F39" s="50">
        <f>IF(AND(ISBLANK(A39),B39&gt;"*"),COUNTIF($H$12:$AE$12,"M")-IF(AND(ISNUMBER($C39),$C39&gt;0),NETWORKDAYS($I$9,$C39,$I$2:$I$6)-1,0)-IF(AND(ISNUMBER($D39),$D39&gt;0),NETWORKDAYS($D39,#REF!,$I$2:$I$6)-1,0),0)</f>
        <v>0</v>
      </c>
      <c r="G39" s="50">
        <f t="shared" si="5"/>
        <v>0</v>
      </c>
      <c r="H39" s="51"/>
      <c r="I39" s="52"/>
      <c r="J39" s="53"/>
      <c r="K39" s="52"/>
      <c r="L39" s="53"/>
      <c r="M39" s="52"/>
      <c r="N39" s="53"/>
      <c r="O39" s="52"/>
      <c r="P39" s="53"/>
      <c r="Q39" s="52"/>
      <c r="R39" s="53"/>
      <c r="S39" s="52"/>
      <c r="T39" s="53"/>
      <c r="U39" s="52"/>
      <c r="V39" s="53"/>
      <c r="W39" s="52"/>
      <c r="X39" s="53"/>
      <c r="Y39" s="52"/>
      <c r="Z39" s="53"/>
      <c r="AA39" s="52"/>
      <c r="AB39" s="53"/>
      <c r="AC39" s="52"/>
      <c r="AD39" s="53"/>
      <c r="AE39" s="52"/>
      <c r="AF39" s="54">
        <f>COUNTIF(H39:AE39,"*")</f>
        <v>0</v>
      </c>
      <c r="AG39" s="50">
        <f>COUNTIFS($H$12:$AE$12,"M",$H39:$AE39,"*")</f>
        <v>0</v>
      </c>
      <c r="AH39" s="55">
        <f>COUNTIFS($H$12:$AE$12,"A",$H39:$AE39,"*")</f>
        <v>0</v>
      </c>
      <c r="AI39" s="56">
        <f t="shared" si="6"/>
        <v>0</v>
      </c>
      <c r="AJ39" s="57">
        <f t="shared" si="7"/>
        <v>0</v>
      </c>
      <c r="AK39" s="58">
        <f t="shared" si="8"/>
        <v>0</v>
      </c>
      <c r="AL39" s="54">
        <f>COUNTIF($H39:$AE39,"M")</f>
        <v>0</v>
      </c>
      <c r="AM39" s="59">
        <f t="shared" si="0"/>
        <v>0</v>
      </c>
      <c r="AN39" s="54">
        <f>COUNTIF($H39:$AE39,"RDV")</f>
        <v>0</v>
      </c>
      <c r="AO39" s="59">
        <f t="shared" si="1"/>
        <v>0</v>
      </c>
      <c r="AP39" s="54">
        <f>COUNTIF($H39:$AE39,"A")</f>
        <v>0</v>
      </c>
      <c r="AQ39" s="59">
        <f t="shared" si="2"/>
        <v>0</v>
      </c>
      <c r="AR39" s="54">
        <f>COUNTIF($H39:$AE39,"NJ")</f>
        <v>0</v>
      </c>
      <c r="AS39" s="59">
        <f t="shared" si="3"/>
        <v>0</v>
      </c>
      <c r="AT39" s="54">
        <f>COUNTIF($H39:$AE39,"C")</f>
        <v>0</v>
      </c>
      <c r="AU39" s="59">
        <f t="shared" si="4"/>
        <v>0</v>
      </c>
      <c r="AV39" s="129"/>
    </row>
    <row r="40" spans="2:48" x14ac:dyDescent="0.25">
      <c r="B40" s="21" t="str">
        <f>Avril!B40</f>
        <v xml:space="preserve"> </v>
      </c>
      <c r="C40" s="48"/>
      <c r="D40" s="48"/>
      <c r="E40" s="50">
        <f>IF(AND(ISBLANK(A40),B40&gt;"*"),COUNTIF($H$12:$AE$12,"M")-IF(AND(ISNUMBER($C40),$C40&gt;0),NETWORKDAYS($I$9,$C40,$I$2:$I$6)-1,0)-IF(AND(ISNUMBER($D40),$D40&gt;0),NETWORKDAYS($D40,#REF!,$I$2:$I$6)-1,0),0)</f>
        <v>0</v>
      </c>
      <c r="F40" s="50">
        <f>IF(AND(ISBLANK(A40),B40&gt;"*"),COUNTIF($H$12:$AE$12,"M")-IF(AND(ISNUMBER($C40),$C40&gt;0),NETWORKDAYS($I$9,$C40,$I$2:$I$6)-1,0)-IF(AND(ISNUMBER($D40),$D40&gt;0),NETWORKDAYS($D40,#REF!,$I$2:$I$6)-1,0),0)</f>
        <v>0</v>
      </c>
      <c r="G40" s="50">
        <f t="shared" si="5"/>
        <v>0</v>
      </c>
      <c r="H40" s="51"/>
      <c r="I40" s="52"/>
      <c r="J40" s="53"/>
      <c r="K40" s="52"/>
      <c r="L40" s="53"/>
      <c r="M40" s="52"/>
      <c r="N40" s="53"/>
      <c r="O40" s="52"/>
      <c r="P40" s="53"/>
      <c r="Q40" s="52"/>
      <c r="R40" s="53"/>
      <c r="S40" s="52"/>
      <c r="T40" s="53"/>
      <c r="U40" s="52"/>
      <c r="V40" s="53"/>
      <c r="W40" s="52"/>
      <c r="X40" s="53"/>
      <c r="Y40" s="52"/>
      <c r="Z40" s="53"/>
      <c r="AA40" s="52"/>
      <c r="AB40" s="53"/>
      <c r="AC40" s="52"/>
      <c r="AD40" s="53"/>
      <c r="AE40" s="52"/>
      <c r="AF40" s="54">
        <f>COUNTIF(H40:AE40,"*")</f>
        <v>0</v>
      </c>
      <c r="AG40" s="50">
        <f>COUNTIFS($H$12:$AE$12,"M",$H40:$AE40,"*")</f>
        <v>0</v>
      </c>
      <c r="AH40" s="55">
        <f>COUNTIFS($H$12:$AE$12,"A",$H40:$AE40,"*")</f>
        <v>0</v>
      </c>
      <c r="AI40" s="56">
        <f t="shared" si="6"/>
        <v>0</v>
      </c>
      <c r="AJ40" s="57">
        <f t="shared" si="7"/>
        <v>0</v>
      </c>
      <c r="AK40" s="58">
        <f t="shared" si="8"/>
        <v>0</v>
      </c>
      <c r="AL40" s="54">
        <f>COUNTIF($H40:$AE40,"M")</f>
        <v>0</v>
      </c>
      <c r="AM40" s="59">
        <f t="shared" si="0"/>
        <v>0</v>
      </c>
      <c r="AN40" s="54">
        <f>COUNTIF($H40:$AE40,"RDV")</f>
        <v>0</v>
      </c>
      <c r="AO40" s="59">
        <f t="shared" si="1"/>
        <v>0</v>
      </c>
      <c r="AP40" s="54">
        <f>COUNTIF($H40:$AE40,"A")</f>
        <v>0</v>
      </c>
      <c r="AQ40" s="59">
        <f t="shared" si="2"/>
        <v>0</v>
      </c>
      <c r="AR40" s="54">
        <f>COUNTIF($H40:$AE40,"NJ")</f>
        <v>0</v>
      </c>
      <c r="AS40" s="59">
        <f t="shared" si="3"/>
        <v>0</v>
      </c>
      <c r="AT40" s="54">
        <f>COUNTIF($H40:$AE40,"C")</f>
        <v>0</v>
      </c>
      <c r="AU40" s="59">
        <f t="shared" si="4"/>
        <v>0</v>
      </c>
      <c r="AV40" s="129"/>
    </row>
    <row r="41" spans="2:48" x14ac:dyDescent="0.25">
      <c r="B41" s="21" t="str">
        <f>Avril!B41</f>
        <v xml:space="preserve"> </v>
      </c>
      <c r="C41" s="48"/>
      <c r="D41" s="48"/>
      <c r="E41" s="50">
        <f>IF(AND(ISBLANK(A41),B41&gt;"*"),COUNTIF($H$12:$AE$12,"M")-IF(AND(ISNUMBER($C41),$C41&gt;0),NETWORKDAYS($I$9,$C41,$I$2:$I$6)-1,0)-IF(AND(ISNUMBER($D41),$D41&gt;0),NETWORKDAYS($D41,#REF!,$I$2:$I$6)-1,0),0)</f>
        <v>0</v>
      </c>
      <c r="F41" s="50">
        <f>IF(AND(ISBLANK(A41),B41&gt;"*"),COUNTIF($H$12:$AE$12,"M")-IF(AND(ISNUMBER($C41),$C41&gt;0),NETWORKDAYS($I$9,$C41,$I$2:$I$6)-1,0)-IF(AND(ISNUMBER($D41),$D41&gt;0),NETWORKDAYS($D41,#REF!,$I$2:$I$6)-1,0),0)</f>
        <v>0</v>
      </c>
      <c r="G41" s="50">
        <f t="shared" si="5"/>
        <v>0</v>
      </c>
      <c r="H41" s="51"/>
      <c r="I41" s="52"/>
      <c r="J41" s="53"/>
      <c r="K41" s="52"/>
      <c r="L41" s="53"/>
      <c r="M41" s="52"/>
      <c r="N41" s="53"/>
      <c r="O41" s="52"/>
      <c r="P41" s="53"/>
      <c r="Q41" s="52"/>
      <c r="R41" s="53"/>
      <c r="S41" s="52"/>
      <c r="T41" s="53"/>
      <c r="U41" s="52"/>
      <c r="V41" s="53"/>
      <c r="W41" s="52"/>
      <c r="X41" s="53"/>
      <c r="Y41" s="52"/>
      <c r="Z41" s="53"/>
      <c r="AA41" s="52"/>
      <c r="AB41" s="53"/>
      <c r="AC41" s="52"/>
      <c r="AD41" s="53"/>
      <c r="AE41" s="52"/>
      <c r="AF41" s="54">
        <f>COUNTIF(H41:AE41,"*")</f>
        <v>0</v>
      </c>
      <c r="AG41" s="50">
        <f>COUNTIFS($H$12:$AE$12,"M",$H41:$AE41,"*")</f>
        <v>0</v>
      </c>
      <c r="AH41" s="55">
        <f>COUNTIFS($H$12:$AE$12,"A",$H41:$AE41,"*")</f>
        <v>0</v>
      </c>
      <c r="AI41" s="56">
        <f t="shared" si="6"/>
        <v>0</v>
      </c>
      <c r="AJ41" s="57">
        <f t="shared" si="7"/>
        <v>0</v>
      </c>
      <c r="AK41" s="58">
        <f t="shared" si="8"/>
        <v>0</v>
      </c>
      <c r="AL41" s="54">
        <f>COUNTIF($H41:$AE41,"M")</f>
        <v>0</v>
      </c>
      <c r="AM41" s="59">
        <f t="shared" si="0"/>
        <v>0</v>
      </c>
      <c r="AN41" s="54">
        <f>COUNTIF($H41:$AE41,"RDV")</f>
        <v>0</v>
      </c>
      <c r="AO41" s="59">
        <f t="shared" si="1"/>
        <v>0</v>
      </c>
      <c r="AP41" s="54">
        <f>COUNTIF($H41:$AE41,"A")</f>
        <v>0</v>
      </c>
      <c r="AQ41" s="59">
        <f t="shared" si="2"/>
        <v>0</v>
      </c>
      <c r="AR41" s="54">
        <f>COUNTIF($H41:$AE41,"NJ")</f>
        <v>0</v>
      </c>
      <c r="AS41" s="59">
        <f t="shared" si="3"/>
        <v>0</v>
      </c>
      <c r="AT41" s="54">
        <f>COUNTIF($H41:$AE41,"C")</f>
        <v>0</v>
      </c>
      <c r="AU41" s="59">
        <f t="shared" si="4"/>
        <v>0</v>
      </c>
      <c r="AV41" s="129"/>
    </row>
    <row r="42" spans="2:48" x14ac:dyDescent="0.25">
      <c r="B42" s="21" t="str">
        <f>Avril!B42</f>
        <v xml:space="preserve"> </v>
      </c>
      <c r="C42" s="48"/>
      <c r="D42" s="48"/>
      <c r="E42" s="50">
        <f>IF(AND(ISBLANK(A42),B42&gt;"*"),COUNTIF($H$12:$AE$12,"M")-IF(AND(ISNUMBER($C42),$C42&gt;0),NETWORKDAYS($I$9,$C42,$I$2:$I$6)-1,0)-IF(AND(ISNUMBER($D42),$D42&gt;0),NETWORKDAYS($D42,#REF!,$I$2:$I$6)-1,0),0)</f>
        <v>0</v>
      </c>
      <c r="F42" s="50">
        <f>IF(AND(ISBLANK(A42),B42&gt;"*"),COUNTIF($H$12:$AE$12,"M")-IF(AND(ISNUMBER($C42),$C42&gt;0),NETWORKDAYS($I$9,$C42,$I$2:$I$6)-1,0)-IF(AND(ISNUMBER($D42),$D42&gt;0),NETWORKDAYS($D42,#REF!,$I$2:$I$6)-1,0),0)</f>
        <v>0</v>
      </c>
      <c r="G42" s="50">
        <f t="shared" si="5"/>
        <v>0</v>
      </c>
      <c r="H42" s="51"/>
      <c r="I42" s="52"/>
      <c r="J42" s="53"/>
      <c r="K42" s="52"/>
      <c r="L42" s="53"/>
      <c r="M42" s="52"/>
      <c r="N42" s="53"/>
      <c r="O42" s="52"/>
      <c r="P42" s="53"/>
      <c r="Q42" s="52"/>
      <c r="R42" s="53"/>
      <c r="S42" s="52"/>
      <c r="T42" s="53"/>
      <c r="U42" s="52"/>
      <c r="V42" s="53"/>
      <c r="W42" s="52"/>
      <c r="X42" s="53"/>
      <c r="Y42" s="52"/>
      <c r="Z42" s="53"/>
      <c r="AA42" s="52"/>
      <c r="AB42" s="53"/>
      <c r="AC42" s="52"/>
      <c r="AD42" s="53"/>
      <c r="AE42" s="52"/>
      <c r="AF42" s="54">
        <f>COUNTIF(H42:AE42,"*")</f>
        <v>0</v>
      </c>
      <c r="AG42" s="50">
        <f>COUNTIFS($H$12:$AE$12,"M",$H42:$AE42,"*")</f>
        <v>0</v>
      </c>
      <c r="AH42" s="55">
        <f>COUNTIFS($H$12:$AE$12,"A",$H42:$AE42,"*")</f>
        <v>0</v>
      </c>
      <c r="AI42" s="56">
        <f t="shared" si="6"/>
        <v>0</v>
      </c>
      <c r="AJ42" s="57">
        <f t="shared" si="7"/>
        <v>0</v>
      </c>
      <c r="AK42" s="58">
        <f t="shared" si="8"/>
        <v>0</v>
      </c>
      <c r="AL42" s="54">
        <f>COUNTIF($H42:$AE42,"M")</f>
        <v>0</v>
      </c>
      <c r="AM42" s="59">
        <f t="shared" si="0"/>
        <v>0</v>
      </c>
      <c r="AN42" s="54">
        <f>COUNTIF($H42:$AE42,"RDV")</f>
        <v>0</v>
      </c>
      <c r="AO42" s="59">
        <f t="shared" si="1"/>
        <v>0</v>
      </c>
      <c r="AP42" s="54">
        <f>COUNTIF($H42:$AE42,"A")</f>
        <v>0</v>
      </c>
      <c r="AQ42" s="59">
        <f t="shared" si="2"/>
        <v>0</v>
      </c>
      <c r="AR42" s="54">
        <f>COUNTIF($H42:$AE42,"NJ")</f>
        <v>0</v>
      </c>
      <c r="AS42" s="59">
        <f t="shared" si="3"/>
        <v>0</v>
      </c>
      <c r="AT42" s="54">
        <f>COUNTIF($H42:$AE42,"C")</f>
        <v>0</v>
      </c>
      <c r="AU42" s="59">
        <f t="shared" si="4"/>
        <v>0</v>
      </c>
      <c r="AV42" s="129"/>
    </row>
    <row r="43" spans="2:48" x14ac:dyDescent="0.25">
      <c r="B43" s="21" t="str">
        <f>Avril!B43</f>
        <v xml:space="preserve"> </v>
      </c>
      <c r="C43" s="48"/>
      <c r="D43" s="48"/>
      <c r="E43" s="50">
        <f>IF(AND(ISBLANK(A43),B43&gt;"*"),COUNTIF($H$12:$AE$12,"M")-IF(AND(ISNUMBER($C43),$C43&gt;0),NETWORKDAYS($I$9,$C43,$I$2:$I$6)-1,0)-IF(AND(ISNUMBER($D43),$D43&gt;0),NETWORKDAYS($D43,#REF!,$I$2:$I$6)-1,0),0)</f>
        <v>0</v>
      </c>
      <c r="F43" s="50">
        <f>IF(AND(ISBLANK(A43),B43&gt;"*"),COUNTIF($H$12:$AE$12,"M")-IF(AND(ISNUMBER($C43),$C43&gt;0),NETWORKDAYS($I$9,$C43,$I$2:$I$6)-1,0)-IF(AND(ISNUMBER($D43),$D43&gt;0),NETWORKDAYS($D43,#REF!,$I$2:$I$6)-1,0),0)</f>
        <v>0</v>
      </c>
      <c r="G43" s="50">
        <f t="shared" si="5"/>
        <v>0</v>
      </c>
      <c r="H43" s="51"/>
      <c r="I43" s="52"/>
      <c r="J43" s="53"/>
      <c r="K43" s="52"/>
      <c r="L43" s="53"/>
      <c r="M43" s="52"/>
      <c r="N43" s="53"/>
      <c r="O43" s="52"/>
      <c r="P43" s="53"/>
      <c r="Q43" s="52"/>
      <c r="R43" s="53"/>
      <c r="S43" s="52"/>
      <c r="T43" s="53"/>
      <c r="U43" s="52"/>
      <c r="V43" s="53"/>
      <c r="W43" s="52"/>
      <c r="X43" s="53"/>
      <c r="Y43" s="52"/>
      <c r="Z43" s="53"/>
      <c r="AA43" s="52"/>
      <c r="AB43" s="53"/>
      <c r="AC43" s="52"/>
      <c r="AD43" s="53"/>
      <c r="AE43" s="52"/>
      <c r="AF43" s="54">
        <f>COUNTIF(H43:AE43,"*")</f>
        <v>0</v>
      </c>
      <c r="AG43" s="50">
        <f>COUNTIFS($H$12:$AE$12,"M",$H43:$AE43,"*")</f>
        <v>0</v>
      </c>
      <c r="AH43" s="55">
        <f>COUNTIFS($H$12:$AE$12,"A",$H43:$AE43,"*")</f>
        <v>0</v>
      </c>
      <c r="AI43" s="56">
        <f t="shared" si="6"/>
        <v>0</v>
      </c>
      <c r="AJ43" s="57">
        <f t="shared" si="7"/>
        <v>0</v>
      </c>
      <c r="AK43" s="58">
        <f t="shared" si="8"/>
        <v>0</v>
      </c>
      <c r="AL43" s="54">
        <f>COUNTIF($H43:$AE43,"M")</f>
        <v>0</v>
      </c>
      <c r="AM43" s="59">
        <f t="shared" si="0"/>
        <v>0</v>
      </c>
      <c r="AN43" s="54">
        <f>COUNTIF($H43:$AE43,"RDV")</f>
        <v>0</v>
      </c>
      <c r="AO43" s="59">
        <f t="shared" si="1"/>
        <v>0</v>
      </c>
      <c r="AP43" s="54">
        <f>COUNTIF($H43:$AE43,"A")</f>
        <v>0</v>
      </c>
      <c r="AQ43" s="59">
        <f t="shared" si="2"/>
        <v>0</v>
      </c>
      <c r="AR43" s="54">
        <f>COUNTIF($H43:$AE43,"NJ")</f>
        <v>0</v>
      </c>
      <c r="AS43" s="59">
        <f t="shared" si="3"/>
        <v>0</v>
      </c>
      <c r="AT43" s="54">
        <f>COUNTIF($H43:$AE43,"C")</f>
        <v>0</v>
      </c>
      <c r="AU43" s="59">
        <f t="shared" si="4"/>
        <v>0</v>
      </c>
      <c r="AV43" s="129"/>
    </row>
    <row r="44" spans="2:48" x14ac:dyDescent="0.25">
      <c r="B44" s="21" t="str">
        <f>Avril!B44</f>
        <v xml:space="preserve"> </v>
      </c>
      <c r="C44" s="48"/>
      <c r="D44" s="48"/>
      <c r="E44" s="50">
        <f>IF(AND(ISBLANK(A44),B44&gt;"*"),COUNTIF($H$12:$AE$12,"M")-IF(AND(ISNUMBER($C44),$C44&gt;0),NETWORKDAYS($I$9,$C44,$I$2:$I$6)-1,0)-IF(AND(ISNUMBER($D44),$D44&gt;0),NETWORKDAYS($D44,#REF!,$I$2:$I$6)-1,0),0)</f>
        <v>0</v>
      </c>
      <c r="F44" s="50">
        <f>IF(AND(ISBLANK(A44),B44&gt;"*"),COUNTIF($H$12:$AE$12,"M")-IF(AND(ISNUMBER($C44),$C44&gt;0),NETWORKDAYS($I$9,$C44,$I$2:$I$6)-1,0)-IF(AND(ISNUMBER($D44),$D44&gt;0),NETWORKDAYS($D44,#REF!,$I$2:$I$6)-1,0),0)</f>
        <v>0</v>
      </c>
      <c r="G44" s="50">
        <f t="shared" si="5"/>
        <v>0</v>
      </c>
      <c r="H44" s="51"/>
      <c r="I44" s="52"/>
      <c r="J44" s="53"/>
      <c r="K44" s="52"/>
      <c r="L44" s="53"/>
      <c r="M44" s="52"/>
      <c r="N44" s="53"/>
      <c r="O44" s="52"/>
      <c r="P44" s="53"/>
      <c r="Q44" s="52"/>
      <c r="R44" s="53"/>
      <c r="S44" s="52"/>
      <c r="T44" s="53"/>
      <c r="U44" s="52"/>
      <c r="V44" s="53"/>
      <c r="W44" s="52"/>
      <c r="X44" s="53"/>
      <c r="Y44" s="52"/>
      <c r="Z44" s="53"/>
      <c r="AA44" s="52"/>
      <c r="AB44" s="53"/>
      <c r="AC44" s="52"/>
      <c r="AD44" s="53"/>
      <c r="AE44" s="52"/>
      <c r="AF44" s="54">
        <f>COUNTIF(H44:AE44,"*")</f>
        <v>0</v>
      </c>
      <c r="AG44" s="50">
        <f>COUNTIFS($H$12:$AE$12,"M",$H44:$AE44,"*")</f>
        <v>0</v>
      </c>
      <c r="AH44" s="55">
        <f>COUNTIFS($H$12:$AE$12,"A",$H44:$AE44,"*")</f>
        <v>0</v>
      </c>
      <c r="AI44" s="56">
        <f t="shared" si="6"/>
        <v>0</v>
      </c>
      <c r="AJ44" s="57">
        <f t="shared" si="7"/>
        <v>0</v>
      </c>
      <c r="AK44" s="58">
        <f t="shared" si="8"/>
        <v>0</v>
      </c>
      <c r="AL44" s="54">
        <f>COUNTIF($H44:$AE44,"M")</f>
        <v>0</v>
      </c>
      <c r="AM44" s="59">
        <f t="shared" si="0"/>
        <v>0</v>
      </c>
      <c r="AN44" s="54">
        <f>COUNTIF($H44:$AE44,"RDV")</f>
        <v>0</v>
      </c>
      <c r="AO44" s="59">
        <f t="shared" si="1"/>
        <v>0</v>
      </c>
      <c r="AP44" s="54">
        <f>COUNTIF($H44:$AE44,"A")</f>
        <v>0</v>
      </c>
      <c r="AQ44" s="59">
        <f t="shared" si="2"/>
        <v>0</v>
      </c>
      <c r="AR44" s="54">
        <f>COUNTIF($H44:$AE44,"NJ")</f>
        <v>0</v>
      </c>
      <c r="AS44" s="59">
        <f t="shared" si="3"/>
        <v>0</v>
      </c>
      <c r="AT44" s="54">
        <f>COUNTIF($H44:$AE44,"C")</f>
        <v>0</v>
      </c>
      <c r="AU44" s="59">
        <f t="shared" si="4"/>
        <v>0</v>
      </c>
      <c r="AV44" s="129"/>
    </row>
    <row r="45" spans="2:48" x14ac:dyDescent="0.25">
      <c r="B45" s="21" t="str">
        <f>Avril!B45</f>
        <v xml:space="preserve"> </v>
      </c>
      <c r="C45" s="48"/>
      <c r="D45" s="48"/>
      <c r="E45" s="50">
        <f>IF(AND(ISBLANK(A45),B45&gt;"*"),COUNTIF($H$12:$AE$12,"M")-IF(AND(ISNUMBER($C45),$C45&gt;0),NETWORKDAYS($I$9,$C45,$I$2:$I$6)-1,0)-IF(AND(ISNUMBER($D45),$D45&gt;0),NETWORKDAYS($D45,#REF!,$I$2:$I$6)-1,0),0)</f>
        <v>0</v>
      </c>
      <c r="F45" s="50">
        <f>IF(AND(ISBLANK(A45),B45&gt;"*"),COUNTIF($H$12:$AE$12,"M")-IF(AND(ISNUMBER($C45),$C45&gt;0),NETWORKDAYS($I$9,$C45,$I$2:$I$6)-1,0)-IF(AND(ISNUMBER($D45),$D45&gt;0),NETWORKDAYS($D45,#REF!,$I$2:$I$6)-1,0),0)</f>
        <v>0</v>
      </c>
      <c r="G45" s="50">
        <f t="shared" si="5"/>
        <v>0</v>
      </c>
      <c r="H45" s="51"/>
      <c r="I45" s="52"/>
      <c r="J45" s="53"/>
      <c r="K45" s="52"/>
      <c r="L45" s="53"/>
      <c r="M45" s="52"/>
      <c r="N45" s="53"/>
      <c r="O45" s="52"/>
      <c r="P45" s="53"/>
      <c r="Q45" s="52"/>
      <c r="R45" s="53"/>
      <c r="S45" s="52"/>
      <c r="T45" s="53"/>
      <c r="U45" s="52"/>
      <c r="V45" s="53"/>
      <c r="W45" s="52"/>
      <c r="X45" s="53"/>
      <c r="Y45" s="52"/>
      <c r="Z45" s="53"/>
      <c r="AA45" s="52"/>
      <c r="AB45" s="53"/>
      <c r="AC45" s="52"/>
      <c r="AD45" s="53"/>
      <c r="AE45" s="52"/>
      <c r="AF45" s="54">
        <f>COUNTIF(H45:AE45,"*")</f>
        <v>0</v>
      </c>
      <c r="AG45" s="50">
        <f>COUNTIFS($H$12:$AE$12,"M",$H45:$AE45,"*")</f>
        <v>0</v>
      </c>
      <c r="AH45" s="55">
        <f>COUNTIFS($H$12:$AE$12,"A",$H45:$AE45,"*")</f>
        <v>0</v>
      </c>
      <c r="AI45" s="56">
        <f t="shared" si="6"/>
        <v>0</v>
      </c>
      <c r="AJ45" s="57">
        <f t="shared" si="7"/>
        <v>0</v>
      </c>
      <c r="AK45" s="58">
        <f t="shared" si="8"/>
        <v>0</v>
      </c>
      <c r="AL45" s="54">
        <f>COUNTIF($H45:$AE45,"M")</f>
        <v>0</v>
      </c>
      <c r="AM45" s="59">
        <f t="shared" si="0"/>
        <v>0</v>
      </c>
      <c r="AN45" s="54">
        <f>COUNTIF($H45:$AE45,"RDV")</f>
        <v>0</v>
      </c>
      <c r="AO45" s="59">
        <f t="shared" si="1"/>
        <v>0</v>
      </c>
      <c r="AP45" s="54">
        <f>COUNTIF($H45:$AE45,"A")</f>
        <v>0</v>
      </c>
      <c r="AQ45" s="59">
        <f t="shared" si="2"/>
        <v>0</v>
      </c>
      <c r="AR45" s="54">
        <f>COUNTIF($H45:$AE45,"NJ")</f>
        <v>0</v>
      </c>
      <c r="AS45" s="59">
        <f t="shared" si="3"/>
        <v>0</v>
      </c>
      <c r="AT45" s="54">
        <f>COUNTIF($H45:$AE45,"C")</f>
        <v>0</v>
      </c>
      <c r="AU45" s="59">
        <f t="shared" si="4"/>
        <v>0</v>
      </c>
      <c r="AV45" s="129"/>
    </row>
    <row r="46" spans="2:48" x14ac:dyDescent="0.25">
      <c r="B46" s="21" t="str">
        <f>Avril!B46</f>
        <v xml:space="preserve"> </v>
      </c>
      <c r="C46" s="48"/>
      <c r="D46" s="48"/>
      <c r="E46" s="50">
        <f>IF(AND(ISBLANK(A46),B46&gt;"*"),COUNTIF($H$12:$AE$12,"M")-IF(AND(ISNUMBER($C46),$C46&gt;0),NETWORKDAYS($I$9,$C46,$I$2:$I$6)-1,0)-IF(AND(ISNUMBER($D46),$D46&gt;0),NETWORKDAYS($D46,#REF!,$I$2:$I$6)-1,0),0)</f>
        <v>0</v>
      </c>
      <c r="F46" s="50">
        <f>IF(AND(ISBLANK(A46),B46&gt;"*"),COUNTIF($H$12:$AE$12,"M")-IF(AND(ISNUMBER($C46),$C46&gt;0),NETWORKDAYS($I$9,$C46,$I$2:$I$6)-1,0)-IF(AND(ISNUMBER($D46),$D46&gt;0),NETWORKDAYS($D46,#REF!,$I$2:$I$6)-1,0),0)</f>
        <v>0</v>
      </c>
      <c r="G46" s="50">
        <f t="shared" si="5"/>
        <v>0</v>
      </c>
      <c r="H46" s="51"/>
      <c r="I46" s="52"/>
      <c r="J46" s="53"/>
      <c r="K46" s="52"/>
      <c r="L46" s="53"/>
      <c r="M46" s="52"/>
      <c r="N46" s="53"/>
      <c r="O46" s="52"/>
      <c r="P46" s="53"/>
      <c r="Q46" s="52"/>
      <c r="R46" s="53"/>
      <c r="S46" s="52"/>
      <c r="T46" s="53"/>
      <c r="U46" s="52"/>
      <c r="V46" s="53"/>
      <c r="W46" s="52"/>
      <c r="X46" s="53"/>
      <c r="Y46" s="52"/>
      <c r="Z46" s="53"/>
      <c r="AA46" s="52"/>
      <c r="AB46" s="53"/>
      <c r="AC46" s="52"/>
      <c r="AD46" s="53"/>
      <c r="AE46" s="52"/>
      <c r="AF46" s="54">
        <f>COUNTIF(H46:AE46,"*")</f>
        <v>0</v>
      </c>
      <c r="AG46" s="50">
        <f>COUNTIFS($H$12:$AE$12,"M",$H46:$AE46,"*")</f>
        <v>0</v>
      </c>
      <c r="AH46" s="55">
        <f>COUNTIFS($H$12:$AE$12,"A",$H46:$AE46,"*")</f>
        <v>0</v>
      </c>
      <c r="AI46" s="56">
        <f t="shared" si="6"/>
        <v>0</v>
      </c>
      <c r="AJ46" s="57">
        <f t="shared" si="7"/>
        <v>0</v>
      </c>
      <c r="AK46" s="58">
        <f t="shared" si="8"/>
        <v>0</v>
      </c>
      <c r="AL46" s="54">
        <f>COUNTIF($H46:$AE46,"M")</f>
        <v>0</v>
      </c>
      <c r="AM46" s="59">
        <f t="shared" si="0"/>
        <v>0</v>
      </c>
      <c r="AN46" s="54">
        <f>COUNTIF($H46:$AE46,"RDV")</f>
        <v>0</v>
      </c>
      <c r="AO46" s="59">
        <f t="shared" si="1"/>
        <v>0</v>
      </c>
      <c r="AP46" s="54">
        <f>COUNTIF($H46:$AE46,"A")</f>
        <v>0</v>
      </c>
      <c r="AQ46" s="59">
        <f t="shared" si="2"/>
        <v>0</v>
      </c>
      <c r="AR46" s="54">
        <f>COUNTIF($H46:$AE46,"NJ")</f>
        <v>0</v>
      </c>
      <c r="AS46" s="59">
        <f t="shared" si="3"/>
        <v>0</v>
      </c>
      <c r="AT46" s="54">
        <f>COUNTIF($H46:$AE46,"C")</f>
        <v>0</v>
      </c>
      <c r="AU46" s="59">
        <f t="shared" si="4"/>
        <v>0</v>
      </c>
      <c r="AV46" s="129"/>
    </row>
    <row r="47" spans="2:48" x14ac:dyDescent="0.25">
      <c r="B47" s="21" t="str">
        <f>Avril!B47</f>
        <v xml:space="preserve"> </v>
      </c>
      <c r="C47" s="48"/>
      <c r="D47" s="48"/>
      <c r="E47" s="50">
        <f>IF(AND(ISBLANK(A47),B47&gt;"*"),COUNTIF($H$12:$AE$12,"M")-IF(AND(ISNUMBER($C47),$C47&gt;0),NETWORKDAYS($I$9,$C47,$I$2:$I$6)-1,0)-IF(AND(ISNUMBER($D47),$D47&gt;0),NETWORKDAYS($D47,#REF!,$I$2:$I$6)-1,0),0)</f>
        <v>0</v>
      </c>
      <c r="F47" s="50">
        <f>IF(AND(ISBLANK(A47),B47&gt;"*"),COUNTIF($H$12:$AE$12,"M")-IF(AND(ISNUMBER($C47),$C47&gt;0),NETWORKDAYS($I$9,$C47,$I$2:$I$6)-1,0)-IF(AND(ISNUMBER($D47),$D47&gt;0),NETWORKDAYS($D47,#REF!,$I$2:$I$6)-1,0),0)</f>
        <v>0</v>
      </c>
      <c r="G47" s="50">
        <f t="shared" si="5"/>
        <v>0</v>
      </c>
      <c r="H47" s="51"/>
      <c r="I47" s="52"/>
      <c r="J47" s="53"/>
      <c r="K47" s="52"/>
      <c r="L47" s="53"/>
      <c r="M47" s="52"/>
      <c r="N47" s="53"/>
      <c r="O47" s="52"/>
      <c r="P47" s="53"/>
      <c r="Q47" s="52"/>
      <c r="R47" s="53"/>
      <c r="S47" s="52"/>
      <c r="T47" s="53"/>
      <c r="U47" s="52"/>
      <c r="V47" s="53"/>
      <c r="W47" s="52"/>
      <c r="X47" s="53"/>
      <c r="Y47" s="52"/>
      <c r="Z47" s="53"/>
      <c r="AA47" s="52"/>
      <c r="AB47" s="53"/>
      <c r="AC47" s="52"/>
      <c r="AD47" s="53"/>
      <c r="AE47" s="52"/>
      <c r="AF47" s="54">
        <f>COUNTIF(H47:AE47,"*")</f>
        <v>0</v>
      </c>
      <c r="AG47" s="50">
        <f>COUNTIFS($H$12:$AE$12,"M",$H47:$AE47,"*")</f>
        <v>0</v>
      </c>
      <c r="AH47" s="55">
        <f>COUNTIFS($H$12:$AE$12,"A",$H47:$AE47,"*")</f>
        <v>0</v>
      </c>
      <c r="AI47" s="56">
        <f t="shared" si="6"/>
        <v>0</v>
      </c>
      <c r="AJ47" s="57">
        <f t="shared" si="7"/>
        <v>0</v>
      </c>
      <c r="AK47" s="58">
        <f t="shared" si="8"/>
        <v>0</v>
      </c>
      <c r="AL47" s="54">
        <f>COUNTIF($H47:$AE47,"M")</f>
        <v>0</v>
      </c>
      <c r="AM47" s="59">
        <f t="shared" si="0"/>
        <v>0</v>
      </c>
      <c r="AN47" s="54">
        <f>COUNTIF($H47:$AE47,"RDV")</f>
        <v>0</v>
      </c>
      <c r="AO47" s="59">
        <f t="shared" si="1"/>
        <v>0</v>
      </c>
      <c r="AP47" s="54">
        <f>COUNTIF($H47:$AE47,"A")</f>
        <v>0</v>
      </c>
      <c r="AQ47" s="59">
        <f t="shared" si="2"/>
        <v>0</v>
      </c>
      <c r="AR47" s="54">
        <f>COUNTIF($H47:$AE47,"NJ")</f>
        <v>0</v>
      </c>
      <c r="AS47" s="59">
        <f t="shared" si="3"/>
        <v>0</v>
      </c>
      <c r="AT47" s="54">
        <f>COUNTIF($H47:$AE47,"C")</f>
        <v>0</v>
      </c>
      <c r="AU47" s="59">
        <f t="shared" si="4"/>
        <v>0</v>
      </c>
      <c r="AV47" s="129"/>
    </row>
    <row r="48" spans="2:48" x14ac:dyDescent="0.25">
      <c r="B48" s="21" t="str">
        <f>Avril!B48</f>
        <v xml:space="preserve"> </v>
      </c>
      <c r="C48" s="48"/>
      <c r="D48" s="48"/>
      <c r="E48" s="50">
        <f>IF(AND(ISBLANK(A48),B48&gt;"*"),COUNTIF($H$12:$AE$12,"M")-IF(AND(ISNUMBER($C48),$C48&gt;0),NETWORKDAYS($I$9,$C48,$I$2:$I$6)-1,0)-IF(AND(ISNUMBER($D48),$D48&gt;0),NETWORKDAYS($D48,#REF!,$I$2:$I$6)-1,0),0)</f>
        <v>0</v>
      </c>
      <c r="F48" s="50">
        <f>IF(AND(ISBLANK(A48),B48&gt;"*"),COUNTIF($H$12:$AE$12,"M")-IF(AND(ISNUMBER($C48),$C48&gt;0),NETWORKDAYS($I$9,$C48,$I$2:$I$6)-1,0)-IF(AND(ISNUMBER($D48),$D48&gt;0),NETWORKDAYS($D48,#REF!,$I$2:$I$6)-1,0),0)</f>
        <v>0</v>
      </c>
      <c r="G48" s="50">
        <f t="shared" si="5"/>
        <v>0</v>
      </c>
      <c r="H48" s="51"/>
      <c r="I48" s="52"/>
      <c r="J48" s="53"/>
      <c r="K48" s="52"/>
      <c r="L48" s="53"/>
      <c r="M48" s="52"/>
      <c r="N48" s="53"/>
      <c r="O48" s="52"/>
      <c r="P48" s="53"/>
      <c r="Q48" s="52"/>
      <c r="R48" s="53"/>
      <c r="S48" s="52"/>
      <c r="T48" s="53"/>
      <c r="U48" s="52"/>
      <c r="V48" s="53"/>
      <c r="W48" s="52"/>
      <c r="X48" s="53"/>
      <c r="Y48" s="52"/>
      <c r="Z48" s="53"/>
      <c r="AA48" s="52"/>
      <c r="AB48" s="53"/>
      <c r="AC48" s="52"/>
      <c r="AD48" s="53"/>
      <c r="AE48" s="52"/>
      <c r="AF48" s="54">
        <f>COUNTIF(H48:AE48,"*")</f>
        <v>0</v>
      </c>
      <c r="AG48" s="50">
        <f>COUNTIFS($H$12:$AE$12,"M",$H48:$AE48,"*")</f>
        <v>0</v>
      </c>
      <c r="AH48" s="55">
        <f>COUNTIFS($H$12:$AE$12,"A",$H48:$AE48,"*")</f>
        <v>0</v>
      </c>
      <c r="AI48" s="56">
        <f t="shared" si="6"/>
        <v>0</v>
      </c>
      <c r="AJ48" s="57">
        <f t="shared" si="7"/>
        <v>0</v>
      </c>
      <c r="AK48" s="58">
        <f t="shared" si="8"/>
        <v>0</v>
      </c>
      <c r="AL48" s="54">
        <f>COUNTIF($H48:$AE48,"M")</f>
        <v>0</v>
      </c>
      <c r="AM48" s="59">
        <f t="shared" si="0"/>
        <v>0</v>
      </c>
      <c r="AN48" s="54">
        <f>COUNTIF($H48:$AE48,"RDV")</f>
        <v>0</v>
      </c>
      <c r="AO48" s="59">
        <f t="shared" si="1"/>
        <v>0</v>
      </c>
      <c r="AP48" s="54">
        <f>COUNTIF($H48:$AE48,"A")</f>
        <v>0</v>
      </c>
      <c r="AQ48" s="59">
        <f t="shared" si="2"/>
        <v>0</v>
      </c>
      <c r="AR48" s="54">
        <f>COUNTIF($H48:$AE48,"NJ")</f>
        <v>0</v>
      </c>
      <c r="AS48" s="59">
        <f t="shared" si="3"/>
        <v>0</v>
      </c>
      <c r="AT48" s="54">
        <f>COUNTIF($H48:$AE48,"C")</f>
        <v>0</v>
      </c>
      <c r="AU48" s="59">
        <f t="shared" si="4"/>
        <v>0</v>
      </c>
      <c r="AV48" s="129"/>
    </row>
    <row r="49" spans="2:48" x14ac:dyDescent="0.25">
      <c r="B49" s="21" t="str">
        <f>Avril!B49</f>
        <v xml:space="preserve"> </v>
      </c>
      <c r="C49" s="48"/>
      <c r="D49" s="48"/>
      <c r="E49" s="50">
        <f>IF(AND(ISBLANK(A49),B49&gt;"*"),COUNTIF($H$12:$AE$12,"M")-IF(AND(ISNUMBER($C49),$C49&gt;0),NETWORKDAYS($I$9,$C49,$I$2:$I$6)-1,0)-IF(AND(ISNUMBER($D49),$D49&gt;0),NETWORKDAYS($D49,#REF!,$I$2:$I$6)-1,0),0)</f>
        <v>0</v>
      </c>
      <c r="F49" s="50">
        <f>IF(AND(ISBLANK(A49),B49&gt;"*"),COUNTIF($H$12:$AE$12,"M")-IF(AND(ISNUMBER($C49),$C49&gt;0),NETWORKDAYS($I$9,$C49,$I$2:$I$6)-1,0)-IF(AND(ISNUMBER($D49),$D49&gt;0),NETWORKDAYS($D49,#REF!,$I$2:$I$6)-1,0),0)</f>
        <v>0</v>
      </c>
      <c r="G49" s="50">
        <f t="shared" si="5"/>
        <v>0</v>
      </c>
      <c r="H49" s="51"/>
      <c r="I49" s="52"/>
      <c r="J49" s="53"/>
      <c r="K49" s="52"/>
      <c r="L49" s="53"/>
      <c r="M49" s="52"/>
      <c r="N49" s="53"/>
      <c r="O49" s="52"/>
      <c r="P49" s="53"/>
      <c r="Q49" s="52"/>
      <c r="R49" s="53"/>
      <c r="S49" s="52"/>
      <c r="T49" s="53"/>
      <c r="U49" s="52"/>
      <c r="V49" s="53"/>
      <c r="W49" s="52"/>
      <c r="X49" s="53"/>
      <c r="Y49" s="52"/>
      <c r="Z49" s="53"/>
      <c r="AA49" s="52"/>
      <c r="AB49" s="53"/>
      <c r="AC49" s="52"/>
      <c r="AD49" s="53"/>
      <c r="AE49" s="52"/>
      <c r="AF49" s="54">
        <f>COUNTIF(H49:AE49,"*")</f>
        <v>0</v>
      </c>
      <c r="AG49" s="50">
        <f>COUNTIFS($H$12:$AE$12,"M",$H49:$AE49,"*")</f>
        <v>0</v>
      </c>
      <c r="AH49" s="55">
        <f>COUNTIFS($H$12:$AE$12,"A",$H49:$AE49,"*")</f>
        <v>0</v>
      </c>
      <c r="AI49" s="56">
        <f t="shared" si="6"/>
        <v>0</v>
      </c>
      <c r="AJ49" s="57">
        <f t="shared" si="7"/>
        <v>0</v>
      </c>
      <c r="AK49" s="58">
        <f t="shared" si="8"/>
        <v>0</v>
      </c>
      <c r="AL49" s="54">
        <f>COUNTIF($H49:$AE49,"M")</f>
        <v>0</v>
      </c>
      <c r="AM49" s="59">
        <f t="shared" si="0"/>
        <v>0</v>
      </c>
      <c r="AN49" s="54">
        <f>COUNTIF($H49:$AE49,"RDV")</f>
        <v>0</v>
      </c>
      <c r="AO49" s="59">
        <f t="shared" si="1"/>
        <v>0</v>
      </c>
      <c r="AP49" s="54">
        <f>COUNTIF($H49:$AE49,"A")</f>
        <v>0</v>
      </c>
      <c r="AQ49" s="59">
        <f t="shared" si="2"/>
        <v>0</v>
      </c>
      <c r="AR49" s="54">
        <f>COUNTIF($H49:$AE49,"NJ")</f>
        <v>0</v>
      </c>
      <c r="AS49" s="59">
        <f t="shared" si="3"/>
        <v>0</v>
      </c>
      <c r="AT49" s="54">
        <f>COUNTIF($H49:$AE49,"C")</f>
        <v>0</v>
      </c>
      <c r="AU49" s="59">
        <f t="shared" si="4"/>
        <v>0</v>
      </c>
      <c r="AV49" s="129"/>
    </row>
    <row r="50" spans="2:48" x14ac:dyDescent="0.25">
      <c r="B50" s="21" t="str">
        <f>Avril!B50</f>
        <v xml:space="preserve"> </v>
      </c>
      <c r="C50" s="48"/>
      <c r="D50" s="48"/>
      <c r="E50" s="50">
        <f>IF(AND(ISBLANK(A50),B50&gt;"*"),COUNTIF($H$12:$AE$12,"M")-IF(AND(ISNUMBER($C50),$C50&gt;0),NETWORKDAYS($I$9,$C50,$I$2:$I$6)-1,0)-IF(AND(ISNUMBER($D50),$D50&gt;0),NETWORKDAYS($D50,#REF!,$I$2:$I$6)-1,0),0)</f>
        <v>0</v>
      </c>
      <c r="F50" s="50">
        <f>IF(AND(ISBLANK(A50),B50&gt;"*"),COUNTIF($H$12:$AE$12,"M")-IF(AND(ISNUMBER($C50),$C50&gt;0),NETWORKDAYS($I$9,$C50,$I$2:$I$6)-1,0)-IF(AND(ISNUMBER($D50),$D50&gt;0),NETWORKDAYS($D50,#REF!,$I$2:$I$6)-1,0),0)</f>
        <v>0</v>
      </c>
      <c r="G50" s="50">
        <f t="shared" si="5"/>
        <v>0</v>
      </c>
      <c r="H50" s="51"/>
      <c r="I50" s="52"/>
      <c r="J50" s="53"/>
      <c r="K50" s="52"/>
      <c r="L50" s="53"/>
      <c r="M50" s="52"/>
      <c r="N50" s="53"/>
      <c r="O50" s="52"/>
      <c r="P50" s="53"/>
      <c r="Q50" s="52"/>
      <c r="R50" s="53"/>
      <c r="S50" s="52"/>
      <c r="T50" s="53"/>
      <c r="U50" s="52"/>
      <c r="V50" s="53"/>
      <c r="W50" s="52"/>
      <c r="X50" s="53"/>
      <c r="Y50" s="52"/>
      <c r="Z50" s="53"/>
      <c r="AA50" s="52"/>
      <c r="AB50" s="53"/>
      <c r="AC50" s="52"/>
      <c r="AD50" s="53"/>
      <c r="AE50" s="52"/>
      <c r="AF50" s="54">
        <f>COUNTIF(H50:AE50,"*")</f>
        <v>0</v>
      </c>
      <c r="AG50" s="50">
        <f>COUNTIFS($H$12:$AE$12,"M",$H50:$AE50,"*")</f>
        <v>0</v>
      </c>
      <c r="AH50" s="55">
        <f>COUNTIFS($H$12:$AE$12,"A",$H50:$AE50,"*")</f>
        <v>0</v>
      </c>
      <c r="AI50" s="56">
        <f t="shared" si="6"/>
        <v>0</v>
      </c>
      <c r="AJ50" s="57">
        <f t="shared" si="7"/>
        <v>0</v>
      </c>
      <c r="AK50" s="58">
        <f t="shared" si="8"/>
        <v>0</v>
      </c>
      <c r="AL50" s="54">
        <f>COUNTIF($H50:$AE50,"M")</f>
        <v>0</v>
      </c>
      <c r="AM50" s="59">
        <f t="shared" si="0"/>
        <v>0</v>
      </c>
      <c r="AN50" s="54">
        <f>COUNTIF($H50:$AE50,"RDV")</f>
        <v>0</v>
      </c>
      <c r="AO50" s="59">
        <f t="shared" si="1"/>
        <v>0</v>
      </c>
      <c r="AP50" s="54">
        <f>COUNTIF($H50:$AE50,"A")</f>
        <v>0</v>
      </c>
      <c r="AQ50" s="59">
        <f t="shared" si="2"/>
        <v>0</v>
      </c>
      <c r="AR50" s="54">
        <f>COUNTIF($H50:$AE50,"NJ")</f>
        <v>0</v>
      </c>
      <c r="AS50" s="59">
        <f t="shared" si="3"/>
        <v>0</v>
      </c>
      <c r="AT50" s="54">
        <f>COUNTIF($H50:$AE50,"C")</f>
        <v>0</v>
      </c>
      <c r="AU50" s="59">
        <f t="shared" si="4"/>
        <v>0</v>
      </c>
      <c r="AV50" s="129"/>
    </row>
    <row r="51" spans="2:48" x14ac:dyDescent="0.25">
      <c r="B51" s="21" t="str">
        <f>Avril!B51</f>
        <v xml:space="preserve"> </v>
      </c>
      <c r="C51" s="48"/>
      <c r="D51" s="48"/>
      <c r="E51" s="50">
        <f>IF(AND(ISBLANK(A51),B51&gt;"*"),COUNTIF($H$12:$AE$12,"M")-IF(AND(ISNUMBER($C51),$C51&gt;0),NETWORKDAYS($I$9,$C51,$I$2:$I$6)-1,0)-IF(AND(ISNUMBER($D51),$D51&gt;0),NETWORKDAYS($D51,#REF!,$I$2:$I$6)-1,0),0)</f>
        <v>0</v>
      </c>
      <c r="F51" s="50">
        <f>IF(AND(ISBLANK(A51),B51&gt;"*"),COUNTIF($H$12:$AE$12,"M")-IF(AND(ISNUMBER($C51),$C51&gt;0),NETWORKDAYS($I$9,$C51,$I$2:$I$6)-1,0)-IF(AND(ISNUMBER($D51),$D51&gt;0),NETWORKDAYS($D51,#REF!,$I$2:$I$6)-1,0),0)</f>
        <v>0</v>
      </c>
      <c r="G51" s="50">
        <f t="shared" si="5"/>
        <v>0</v>
      </c>
      <c r="H51" s="51"/>
      <c r="I51" s="52"/>
      <c r="J51" s="53"/>
      <c r="K51" s="52"/>
      <c r="L51" s="53"/>
      <c r="M51" s="52"/>
      <c r="N51" s="53"/>
      <c r="O51" s="52"/>
      <c r="P51" s="53"/>
      <c r="Q51" s="52"/>
      <c r="R51" s="53"/>
      <c r="S51" s="52"/>
      <c r="T51" s="53"/>
      <c r="U51" s="52"/>
      <c r="V51" s="53"/>
      <c r="W51" s="52"/>
      <c r="X51" s="53"/>
      <c r="Y51" s="52"/>
      <c r="Z51" s="53"/>
      <c r="AA51" s="52"/>
      <c r="AB51" s="53"/>
      <c r="AC51" s="52"/>
      <c r="AD51" s="53"/>
      <c r="AE51" s="52"/>
      <c r="AF51" s="54">
        <f>COUNTIF(H51:AE51,"*")</f>
        <v>0</v>
      </c>
      <c r="AG51" s="50">
        <f>COUNTIFS($H$12:$AE$12,"M",$H51:$AE51,"*")</f>
        <v>0</v>
      </c>
      <c r="AH51" s="55">
        <f>COUNTIFS($H$12:$AE$12,"A",$H51:$AE51,"*")</f>
        <v>0</v>
      </c>
      <c r="AI51" s="56">
        <f t="shared" si="6"/>
        <v>0</v>
      </c>
      <c r="AJ51" s="57">
        <f t="shared" si="7"/>
        <v>0</v>
      </c>
      <c r="AK51" s="58">
        <f t="shared" si="8"/>
        <v>0</v>
      </c>
      <c r="AL51" s="54">
        <f>COUNTIF($H51:$AE51,"M")</f>
        <v>0</v>
      </c>
      <c r="AM51" s="59">
        <f t="shared" si="0"/>
        <v>0</v>
      </c>
      <c r="AN51" s="54">
        <f>COUNTIF($H51:$AE51,"RDV")</f>
        <v>0</v>
      </c>
      <c r="AO51" s="59">
        <f t="shared" si="1"/>
        <v>0</v>
      </c>
      <c r="AP51" s="54">
        <f>COUNTIF($H51:$AE51,"A")</f>
        <v>0</v>
      </c>
      <c r="AQ51" s="59">
        <f t="shared" si="2"/>
        <v>0</v>
      </c>
      <c r="AR51" s="54">
        <f>COUNTIF($H51:$AE51,"NJ")</f>
        <v>0</v>
      </c>
      <c r="AS51" s="59">
        <f t="shared" si="3"/>
        <v>0</v>
      </c>
      <c r="AT51" s="54">
        <f>COUNTIF($H51:$AE51,"C")</f>
        <v>0</v>
      </c>
      <c r="AU51" s="59">
        <f t="shared" si="4"/>
        <v>0</v>
      </c>
      <c r="AV51" s="129"/>
    </row>
    <row r="52" spans="2:48" x14ac:dyDescent="0.25">
      <c r="B52" s="21" t="str">
        <f>Avril!B52</f>
        <v xml:space="preserve"> </v>
      </c>
      <c r="C52" s="48"/>
      <c r="D52" s="48"/>
      <c r="E52" s="50">
        <f>IF(AND(ISBLANK(A52),B52&gt;"*"),COUNTIF($H$12:$AE$12,"M")-IF(AND(ISNUMBER($C52),$C52&gt;0),NETWORKDAYS($I$9,$C52,$I$2:$I$6)-1,0)-IF(AND(ISNUMBER($D52),$D52&gt;0),NETWORKDAYS($D52,#REF!,$I$2:$I$6)-1,0),0)</f>
        <v>0</v>
      </c>
      <c r="F52" s="50">
        <f>IF(AND(ISBLANK(A52),B52&gt;"*"),COUNTIF($H$12:$AE$12,"M")-IF(AND(ISNUMBER($C52),$C52&gt;0),NETWORKDAYS($I$9,$C52,$I$2:$I$6)-1,0)-IF(AND(ISNUMBER($D52),$D52&gt;0),NETWORKDAYS($D52,#REF!,$I$2:$I$6)-1,0),0)</f>
        <v>0</v>
      </c>
      <c r="G52" s="50">
        <f t="shared" si="5"/>
        <v>0</v>
      </c>
      <c r="H52" s="51"/>
      <c r="I52" s="52"/>
      <c r="J52" s="53"/>
      <c r="K52" s="52"/>
      <c r="L52" s="53"/>
      <c r="M52" s="52"/>
      <c r="N52" s="53"/>
      <c r="O52" s="52"/>
      <c r="P52" s="53"/>
      <c r="Q52" s="52"/>
      <c r="R52" s="53"/>
      <c r="S52" s="52"/>
      <c r="T52" s="53"/>
      <c r="U52" s="52"/>
      <c r="V52" s="53"/>
      <c r="W52" s="52"/>
      <c r="X52" s="53"/>
      <c r="Y52" s="52"/>
      <c r="Z52" s="53"/>
      <c r="AA52" s="52"/>
      <c r="AB52" s="53"/>
      <c r="AC52" s="52"/>
      <c r="AD52" s="53"/>
      <c r="AE52" s="52"/>
      <c r="AF52" s="54">
        <f>COUNTIF(H52:AE52,"*")</f>
        <v>0</v>
      </c>
      <c r="AG52" s="50">
        <f>COUNTIFS($H$12:$AE$12,"M",$H52:$AE52,"*")</f>
        <v>0</v>
      </c>
      <c r="AH52" s="55">
        <f>COUNTIFS($H$12:$AE$12,"A",$H52:$AE52,"*")</f>
        <v>0</v>
      </c>
      <c r="AI52" s="56">
        <f t="shared" si="6"/>
        <v>0</v>
      </c>
      <c r="AJ52" s="57">
        <f t="shared" si="7"/>
        <v>0</v>
      </c>
      <c r="AK52" s="58">
        <f t="shared" si="8"/>
        <v>0</v>
      </c>
      <c r="AL52" s="54">
        <f>COUNTIF($H52:$AE52,"M")</f>
        <v>0</v>
      </c>
      <c r="AM52" s="59">
        <f t="shared" si="0"/>
        <v>0</v>
      </c>
      <c r="AN52" s="54">
        <f>COUNTIF($H52:$AE52,"RDV")</f>
        <v>0</v>
      </c>
      <c r="AO52" s="59">
        <f t="shared" si="1"/>
        <v>0</v>
      </c>
      <c r="AP52" s="54">
        <f>COUNTIF($H52:$AE52,"A")</f>
        <v>0</v>
      </c>
      <c r="AQ52" s="59">
        <f t="shared" si="2"/>
        <v>0</v>
      </c>
      <c r="AR52" s="54">
        <f>COUNTIF($H52:$AE52,"NJ")</f>
        <v>0</v>
      </c>
      <c r="AS52" s="59">
        <f t="shared" si="3"/>
        <v>0</v>
      </c>
      <c r="AT52" s="54">
        <f>COUNTIF($H52:$AE52,"C")</f>
        <v>0</v>
      </c>
      <c r="AU52" s="59">
        <f t="shared" si="4"/>
        <v>0</v>
      </c>
      <c r="AV52" s="129"/>
    </row>
    <row r="53" spans="2:48" x14ac:dyDescent="0.25">
      <c r="R53" s="60"/>
      <c r="S53" s="60"/>
      <c r="AF53" s="10">
        <f>SUM(AF13:AF52)</f>
        <v>0</v>
      </c>
      <c r="AG53" s="15">
        <f>SUM(AG13:AG52)</f>
        <v>0</v>
      </c>
      <c r="AH53" s="15">
        <f>SUM(AH13:AH52)</f>
        <v>0</v>
      </c>
    </row>
    <row r="54" spans="2:48" x14ac:dyDescent="0.25">
      <c r="R54" s="60"/>
      <c r="S54" s="60"/>
    </row>
    <row r="55" spans="2:48" ht="16.149999999999999" customHeight="1" x14ac:dyDescent="0.25">
      <c r="C55" s="8"/>
      <c r="D55" s="8"/>
      <c r="E55" s="61"/>
      <c r="F55" s="61"/>
      <c r="G55" s="61"/>
      <c r="R55" s="60"/>
      <c r="S55" s="60"/>
    </row>
    <row r="56" spans="2:48" ht="16.149999999999999" customHeight="1" x14ac:dyDescent="0.25">
      <c r="C56" s="9"/>
      <c r="D56" s="9"/>
      <c r="E56" s="29"/>
      <c r="F56" s="62"/>
      <c r="G56" s="63"/>
      <c r="R56" s="60"/>
      <c r="S56" s="60"/>
    </row>
    <row r="57" spans="2:48" ht="16.149999999999999" customHeight="1" x14ac:dyDescent="0.25">
      <c r="C57" s="9"/>
      <c r="D57" s="9"/>
      <c r="E57" s="29"/>
      <c r="F57" s="29"/>
      <c r="G57" s="63"/>
      <c r="R57" s="60"/>
      <c r="S57" s="60"/>
    </row>
    <row r="58" spans="2:48" ht="16.149999999999999" customHeight="1" x14ac:dyDescent="0.25">
      <c r="C58" s="9"/>
      <c r="D58" s="9"/>
      <c r="E58" s="29"/>
      <c r="F58" s="29"/>
      <c r="G58" s="63"/>
      <c r="R58" s="60"/>
      <c r="S58" s="60"/>
    </row>
    <row r="59" spans="2:48" ht="16.149999999999999" customHeight="1" x14ac:dyDescent="0.25">
      <c r="C59" s="9"/>
      <c r="D59" s="9"/>
      <c r="E59" s="29"/>
      <c r="F59" s="29"/>
      <c r="G59" s="63"/>
      <c r="R59" s="60"/>
      <c r="S59" s="60"/>
    </row>
    <row r="60" spans="2:48" ht="16.149999999999999" customHeight="1" x14ac:dyDescent="0.25">
      <c r="C60" s="9"/>
      <c r="D60" s="9"/>
      <c r="E60" s="29"/>
      <c r="F60" s="29"/>
      <c r="G60" s="63"/>
      <c r="R60" s="60"/>
      <c r="S60" s="60"/>
    </row>
    <row r="61" spans="2:48" ht="16.149999999999999" customHeight="1" x14ac:dyDescent="0.25">
      <c r="C61" s="9"/>
      <c r="D61" s="9"/>
      <c r="E61" s="29"/>
      <c r="F61" s="29"/>
      <c r="G61" s="63"/>
      <c r="R61" s="60"/>
      <c r="S61" s="60"/>
    </row>
    <row r="62" spans="2:48" ht="16.149999999999999" customHeight="1" x14ac:dyDescent="0.25">
      <c r="C62" s="9"/>
      <c r="D62" s="9"/>
      <c r="E62" s="29"/>
      <c r="F62" s="29"/>
      <c r="G62" s="63"/>
      <c r="R62" s="60"/>
      <c r="S62" s="60"/>
    </row>
    <row r="63" spans="2:48" ht="16.149999999999999" customHeight="1" x14ac:dyDescent="0.25">
      <c r="C63" s="9"/>
      <c r="D63" s="9"/>
      <c r="E63" s="29"/>
      <c r="F63" s="29"/>
      <c r="G63" s="63"/>
      <c r="R63" s="60"/>
      <c r="S63" s="60"/>
    </row>
    <row r="64" spans="2:48" ht="16.149999999999999" customHeight="1" x14ac:dyDescent="0.25">
      <c r="C64" s="9"/>
      <c r="D64" s="9"/>
      <c r="E64" s="29"/>
      <c r="F64" s="29"/>
      <c r="G64" s="63"/>
      <c r="R64" s="60"/>
      <c r="S64" s="60"/>
    </row>
    <row r="65" spans="3:19" ht="16.149999999999999" customHeight="1" x14ac:dyDescent="0.25">
      <c r="C65" s="9"/>
      <c r="D65" s="9"/>
      <c r="E65" s="29"/>
      <c r="F65" s="29"/>
      <c r="G65" s="63"/>
      <c r="R65" s="60"/>
      <c r="S65" s="60"/>
    </row>
    <row r="66" spans="3:19" ht="16.149999999999999" customHeight="1" x14ac:dyDescent="0.25">
      <c r="C66" s="9"/>
      <c r="D66" s="9"/>
      <c r="E66" s="29"/>
      <c r="F66" s="29"/>
      <c r="G66" s="63"/>
      <c r="R66" s="60"/>
      <c r="S66" s="60"/>
    </row>
    <row r="67" spans="3:19" ht="16.149999999999999" customHeight="1" x14ac:dyDescent="0.25">
      <c r="C67" s="9"/>
      <c r="D67" s="9"/>
      <c r="E67" s="29"/>
      <c r="F67" s="29"/>
      <c r="G67" s="63"/>
    </row>
    <row r="68" spans="3:19" ht="16.149999999999999" customHeight="1" x14ac:dyDescent="0.25">
      <c r="C68" s="9"/>
      <c r="D68" s="9"/>
      <c r="E68" s="29"/>
      <c r="F68" s="29"/>
      <c r="G68" s="63"/>
    </row>
    <row r="69" spans="3:19" ht="16.149999999999999" customHeight="1" x14ac:dyDescent="0.25">
      <c r="C69" s="9"/>
      <c r="D69" s="9"/>
      <c r="E69" s="29"/>
      <c r="F69" s="29"/>
      <c r="G69" s="63"/>
    </row>
    <row r="70" spans="3:19" ht="16.149999999999999" customHeight="1" x14ac:dyDescent="0.25">
      <c r="C70" s="9"/>
      <c r="D70" s="9"/>
      <c r="E70" s="29"/>
      <c r="F70" s="29"/>
      <c r="G70" s="63"/>
    </row>
    <row r="71" spans="3:19" ht="16.149999999999999" customHeight="1" x14ac:dyDescent="0.25">
      <c r="C71" s="9"/>
      <c r="D71" s="9"/>
      <c r="E71" s="29"/>
      <c r="F71" s="29"/>
      <c r="G71" s="63"/>
    </row>
    <row r="72" spans="3:19" ht="16.149999999999999" customHeight="1" x14ac:dyDescent="0.25">
      <c r="C72" s="9"/>
      <c r="D72" s="9"/>
      <c r="E72" s="29"/>
      <c r="F72" s="29"/>
      <c r="G72" s="63"/>
    </row>
    <row r="73" spans="3:19" ht="16.149999999999999" customHeight="1" x14ac:dyDescent="0.25">
      <c r="C73" s="9"/>
      <c r="D73" s="9"/>
      <c r="E73" s="29"/>
      <c r="F73" s="29"/>
      <c r="G73" s="63"/>
    </row>
    <row r="74" spans="3:19" ht="16.149999999999999" customHeight="1" x14ac:dyDescent="0.25">
      <c r="C74" s="9"/>
      <c r="D74" s="9"/>
      <c r="E74" s="29"/>
      <c r="F74" s="29"/>
      <c r="G74" s="63"/>
    </row>
    <row r="75" spans="3:19" ht="16.149999999999999" customHeight="1" x14ac:dyDescent="0.25">
      <c r="C75" s="9"/>
      <c r="D75" s="9"/>
      <c r="E75" s="29"/>
      <c r="F75" s="29"/>
      <c r="G75" s="63"/>
    </row>
    <row r="76" spans="3:19" ht="16.149999999999999" customHeight="1" x14ac:dyDescent="0.25">
      <c r="C76" s="9"/>
      <c r="D76" s="9"/>
      <c r="E76" s="29"/>
      <c r="F76" s="29"/>
      <c r="G76" s="63"/>
    </row>
    <row r="77" spans="3:19" ht="16.149999999999999" customHeight="1" x14ac:dyDescent="0.25">
      <c r="C77" s="9"/>
      <c r="D77" s="9"/>
      <c r="E77" s="29"/>
      <c r="F77" s="29"/>
      <c r="G77" s="63"/>
    </row>
    <row r="78" spans="3:19" ht="16.149999999999999" customHeight="1" x14ac:dyDescent="0.25">
      <c r="C78" s="9"/>
      <c r="D78" s="9"/>
      <c r="E78" s="29"/>
      <c r="F78" s="29"/>
      <c r="G78" s="63"/>
    </row>
    <row r="79" spans="3:19" ht="16.149999999999999" customHeight="1" x14ac:dyDescent="0.25">
      <c r="C79" s="9"/>
      <c r="D79" s="9"/>
      <c r="E79" s="29"/>
      <c r="F79" s="29"/>
      <c r="G79" s="63"/>
    </row>
    <row r="80" spans="3:19" ht="16.149999999999999" customHeight="1" x14ac:dyDescent="0.25">
      <c r="C80" s="9"/>
      <c r="D80" s="9"/>
      <c r="E80" s="29"/>
      <c r="F80" s="29"/>
      <c r="G80" s="63"/>
    </row>
    <row r="81" spans="3:7" ht="16.149999999999999" customHeight="1" x14ac:dyDescent="0.25">
      <c r="C81" s="9"/>
      <c r="D81" s="9"/>
      <c r="E81" s="29"/>
      <c r="F81" s="29"/>
      <c r="G81" s="63"/>
    </row>
    <row r="82" spans="3:7" ht="16.149999999999999" customHeight="1" x14ac:dyDescent="0.25">
      <c r="C82" s="9"/>
      <c r="D82" s="9"/>
      <c r="E82" s="29"/>
      <c r="F82" s="29"/>
      <c r="G82" s="63"/>
    </row>
    <row r="83" spans="3:7" ht="16.149999999999999" customHeight="1" x14ac:dyDescent="0.25">
      <c r="C83" s="9"/>
      <c r="D83" s="9"/>
      <c r="E83" s="29"/>
      <c r="F83" s="29"/>
      <c r="G83" s="63"/>
    </row>
    <row r="84" spans="3:7" ht="16.149999999999999" customHeight="1" x14ac:dyDescent="0.25">
      <c r="C84" s="9"/>
      <c r="D84" s="9"/>
      <c r="E84" s="29"/>
      <c r="F84" s="29"/>
      <c r="G84" s="63"/>
    </row>
    <row r="85" spans="3:7" ht="16.149999999999999" customHeight="1" x14ac:dyDescent="0.25">
      <c r="C85" s="9"/>
      <c r="D85" s="9"/>
      <c r="E85" s="29"/>
      <c r="F85" s="29"/>
      <c r="G85" s="63"/>
    </row>
    <row r="86" spans="3:7" ht="16.149999999999999" customHeight="1" x14ac:dyDescent="0.25">
      <c r="C86" s="9"/>
      <c r="D86" s="9"/>
      <c r="E86" s="29"/>
      <c r="F86" s="29"/>
      <c r="G86" s="63"/>
    </row>
    <row r="87" spans="3:7" ht="16.149999999999999" customHeight="1" x14ac:dyDescent="0.25">
      <c r="C87" s="9"/>
      <c r="D87" s="9"/>
      <c r="E87" s="29"/>
      <c r="F87" s="29"/>
      <c r="G87" s="63"/>
    </row>
    <row r="88" spans="3:7" ht="16.149999999999999" customHeight="1" x14ac:dyDescent="0.25">
      <c r="C88" s="9"/>
      <c r="D88" s="9"/>
      <c r="E88" s="29"/>
      <c r="F88" s="29"/>
      <c r="G88" s="63"/>
    </row>
    <row r="89" spans="3:7" ht="16.149999999999999" customHeight="1" x14ac:dyDescent="0.25">
      <c r="C89" s="9"/>
      <c r="D89" s="9"/>
      <c r="E89" s="29"/>
      <c r="F89" s="29"/>
      <c r="G89" s="63"/>
    </row>
    <row r="90" spans="3:7" ht="16.149999999999999" customHeight="1" x14ac:dyDescent="0.25">
      <c r="C90" s="9"/>
      <c r="D90" s="9"/>
      <c r="E90" s="29"/>
      <c r="F90" s="29"/>
      <c r="G90" s="63"/>
    </row>
    <row r="91" spans="3:7" ht="16.149999999999999" customHeight="1" x14ac:dyDescent="0.25">
      <c r="C91" s="9"/>
      <c r="D91" s="9"/>
      <c r="E91" s="29"/>
      <c r="F91" s="29"/>
      <c r="G91" s="63"/>
    </row>
    <row r="92" spans="3:7" ht="16.149999999999999" customHeight="1" x14ac:dyDescent="0.25">
      <c r="C92" s="9"/>
      <c r="D92" s="9"/>
      <c r="E92" s="29"/>
      <c r="F92" s="29"/>
      <c r="G92" s="63"/>
    </row>
    <row r="93" spans="3:7" ht="16.149999999999999" customHeight="1" x14ac:dyDescent="0.25">
      <c r="C93" s="9"/>
      <c r="D93" s="9"/>
      <c r="E93" s="29"/>
      <c r="F93" s="29"/>
      <c r="G93" s="63"/>
    </row>
    <row r="94" spans="3:7" ht="16.149999999999999" customHeight="1" x14ac:dyDescent="0.25">
      <c r="C94" s="9"/>
      <c r="D94" s="9"/>
      <c r="E94" s="29"/>
      <c r="F94" s="29"/>
      <c r="G94" s="63"/>
    </row>
    <row r="95" spans="3:7" ht="16.149999999999999" customHeight="1" x14ac:dyDescent="0.25">
      <c r="C95" s="9"/>
      <c r="D95" s="9"/>
      <c r="E95" s="29"/>
      <c r="F95" s="29"/>
      <c r="G95" s="63"/>
    </row>
    <row r="96" spans="3:7" ht="16.149999999999999" customHeight="1" x14ac:dyDescent="0.25">
      <c r="C96" s="64"/>
      <c r="D96" s="64"/>
      <c r="E96" s="60"/>
      <c r="F96" s="60"/>
      <c r="G96" s="60"/>
    </row>
    <row r="97" spans="3:4" x14ac:dyDescent="0.25">
      <c r="C97" s="64"/>
      <c r="D97" s="64"/>
    </row>
  </sheetData>
  <sheetProtection selectLockedCells="1"/>
  <conditionalFormatting sqref="AK13:AK52">
    <cfRule type="cellIs" dxfId="3" priority="1" operator="greaterThanOrEqual">
      <formula>0.12</formula>
    </cfRule>
  </conditionalFormatting>
  <dataValidations count="1">
    <dataValidation type="list" allowBlank="1" showInputMessage="1" showErrorMessage="1" sqref="H14:H52 I14:S14 I15:AE52 H13:AE13" xr:uid="{00B4BD63-4759-45D2-8652-AB7AC8832D5B}">
      <formula1>"M,RDV,C,A,NJ"</formula1>
    </dataValidation>
  </dataValidations>
  <pageMargins left="0.7" right="0.7" top="0.75" bottom="0.75" header="0.3" footer="0.3"/>
  <pageSetup paperSize="9" orientation="portrait" r:id="rId1"/>
  <ignoredErrors>
    <ignoredError sqref="AN13:AN52 AP13:AP52 AR13:AR52"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8924F-CCCD-4DC6-A9B7-66DE2D33ABD4}">
  <sheetPr codeName="Feuil11"/>
  <dimension ref="B1:XCJ97"/>
  <sheetViews>
    <sheetView showGridLines="0" zoomScale="99" zoomScaleNormal="99" workbookViewId="0">
      <pane xSplit="7" ySplit="12" topLeftCell="H13" activePane="bottomRight" state="frozen"/>
      <selection pane="topRight" activeCell="H1" sqref="H1"/>
      <selection pane="bottomLeft" activeCell="A13" sqref="A13"/>
      <selection pane="bottomRight" activeCell="H1" sqref="H1"/>
    </sheetView>
  </sheetViews>
  <sheetFormatPr baseColWidth="10" defaultColWidth="11.5703125" defaultRowHeight="15" outlineLevelCol="1" x14ac:dyDescent="0.25"/>
  <cols>
    <col min="1" max="1" width="4.28515625" style="10" customWidth="1"/>
    <col min="2" max="2" width="42.140625" style="10" customWidth="1"/>
    <col min="3" max="7" width="12.140625" style="10" customWidth="1" outlineLevel="1"/>
    <col min="8" max="43" width="12.5703125" style="10" customWidth="1"/>
    <col min="44" max="46" width="9" style="10" customWidth="1"/>
    <col min="47" max="59" width="6.28515625" style="10" customWidth="1"/>
    <col min="60" max="60" width="73" style="10" customWidth="1"/>
    <col min="61" max="61" width="6.28515625" style="10" customWidth="1"/>
    <col min="62" max="62" width="5.85546875" style="10" customWidth="1"/>
    <col min="63" max="63" width="5.85546875" style="13" customWidth="1"/>
    <col min="64" max="107" width="5.85546875" style="10" customWidth="1"/>
    <col min="108" max="16384" width="11.5703125" style="10"/>
  </cols>
  <sheetData>
    <row r="1" spans="2:64 16310:16312" ht="26.25" x14ac:dyDescent="0.4">
      <c r="B1" s="11" t="s">
        <v>11</v>
      </c>
      <c r="C1" s="66">
        <f>Septembre!C1</f>
        <v>0</v>
      </c>
      <c r="D1" s="64"/>
      <c r="E1" s="64"/>
      <c r="F1" s="64"/>
      <c r="G1" s="64"/>
      <c r="H1" s="142"/>
      <c r="I1" s="142" t="s">
        <v>41</v>
      </c>
      <c r="J1" s="142"/>
      <c r="K1" s="142"/>
      <c r="L1" s="142"/>
      <c r="M1" s="142"/>
      <c r="N1" s="142"/>
      <c r="O1" s="142"/>
      <c r="P1" s="142"/>
      <c r="BL1" s="13"/>
    </row>
    <row r="2" spans="2:64 16310:16312" ht="26.25" x14ac:dyDescent="0.4">
      <c r="B2" s="11" t="s">
        <v>18</v>
      </c>
      <c r="C2" s="66">
        <f>Septembre!C2</f>
        <v>0</v>
      </c>
      <c r="D2" s="64"/>
      <c r="E2" s="64"/>
      <c r="F2" s="64"/>
      <c r="G2" s="64"/>
      <c r="H2" s="142"/>
      <c r="I2" s="143">
        <v>46176</v>
      </c>
      <c r="J2" s="142"/>
      <c r="K2" s="142"/>
      <c r="L2" s="142"/>
      <c r="M2" s="142"/>
      <c r="N2" s="142"/>
      <c r="O2" s="142"/>
      <c r="P2" s="142"/>
      <c r="BL2" s="13"/>
    </row>
    <row r="3" spans="2:64 16310:16312" x14ac:dyDescent="0.25">
      <c r="B3" s="11" t="s">
        <v>19</v>
      </c>
      <c r="C3" s="10" t="s">
        <v>36</v>
      </c>
      <c r="H3" s="142"/>
      <c r="I3" s="143">
        <v>46183</v>
      </c>
      <c r="J3" s="142"/>
      <c r="K3" s="144"/>
      <c r="L3" s="142"/>
      <c r="M3" s="142" t="s">
        <v>39</v>
      </c>
      <c r="N3" s="142" t="s">
        <v>40</v>
      </c>
      <c r="O3" s="142"/>
      <c r="P3" s="142"/>
      <c r="BL3" s="13"/>
    </row>
    <row r="4" spans="2:64 16310:16312" x14ac:dyDescent="0.25">
      <c r="C4" s="10" t="s">
        <v>37</v>
      </c>
      <c r="H4" s="142"/>
      <c r="I4" s="143">
        <v>46190</v>
      </c>
      <c r="J4" s="142"/>
      <c r="K4" s="142"/>
      <c r="L4" s="142"/>
      <c r="M4" s="142">
        <v>2026</v>
      </c>
      <c r="N4" s="142">
        <v>6</v>
      </c>
      <c r="O4" s="142"/>
      <c r="P4" s="142"/>
      <c r="BL4" s="13"/>
    </row>
    <row r="5" spans="2:64 16310:16312" x14ac:dyDescent="0.25">
      <c r="C5" s="16" t="s">
        <v>1</v>
      </c>
      <c r="D5" s="17"/>
      <c r="E5" s="18"/>
      <c r="F5" s="19" t="s">
        <v>2</v>
      </c>
      <c r="G5" s="20"/>
      <c r="H5" s="142"/>
      <c r="I5" s="143">
        <v>46197</v>
      </c>
      <c r="J5" s="142"/>
      <c r="K5" s="142"/>
      <c r="L5" s="142"/>
      <c r="M5" s="142"/>
      <c r="N5" s="142"/>
      <c r="O5" s="142"/>
      <c r="P5" s="142"/>
      <c r="BL5" s="13"/>
    </row>
    <row r="6" spans="2:64 16310:16312" x14ac:dyDescent="0.25">
      <c r="C6" s="21" t="s">
        <v>3</v>
      </c>
      <c r="D6" s="21" t="s">
        <v>4</v>
      </c>
      <c r="E6" s="22" t="s">
        <v>5</v>
      </c>
      <c r="F6" s="23" t="s">
        <v>6</v>
      </c>
      <c r="G6" s="21" t="s">
        <v>5</v>
      </c>
      <c r="H6" s="142"/>
      <c r="I6" s="143"/>
      <c r="J6" s="142"/>
      <c r="K6" s="142"/>
      <c r="L6" s="142"/>
      <c r="M6" s="142"/>
      <c r="N6" s="142"/>
      <c r="O6" s="142"/>
      <c r="P6" s="142"/>
      <c r="BL6" s="13"/>
    </row>
    <row r="7" spans="2:64 16310:16312" x14ac:dyDescent="0.25">
      <c r="B7" s="24" t="s">
        <v>7</v>
      </c>
      <c r="C7" s="25">
        <f>SUM(E13:E52)</f>
        <v>0</v>
      </c>
      <c r="D7" s="25">
        <f>C7-E7</f>
        <v>0</v>
      </c>
      <c r="E7" s="26">
        <f>SUM(AS13:AS52)</f>
        <v>0</v>
      </c>
      <c r="F7" s="27">
        <f>IFERROR(D7/C7,0)</f>
        <v>0</v>
      </c>
      <c r="G7" s="28">
        <f>IFERROR(E7/C7,0)</f>
        <v>0</v>
      </c>
      <c r="H7" s="142"/>
      <c r="I7" s="142"/>
      <c r="J7" s="142"/>
      <c r="K7" s="142"/>
      <c r="L7" s="142"/>
      <c r="M7" s="142"/>
      <c r="N7" s="142"/>
      <c r="O7" s="142"/>
      <c r="P7" s="142"/>
      <c r="AS7" s="29"/>
      <c r="AT7" s="29"/>
      <c r="BL7" s="13"/>
    </row>
    <row r="8" spans="2:64 16310:16312" x14ac:dyDescent="0.25">
      <c r="B8" s="21" t="s">
        <v>8</v>
      </c>
      <c r="C8" s="25">
        <f>SUM(F13:F52)</f>
        <v>0</v>
      </c>
      <c r="D8" s="25">
        <f>C8-E8</f>
        <v>0</v>
      </c>
      <c r="E8" s="26">
        <f>SUM(AT13:AT52)</f>
        <v>0</v>
      </c>
      <c r="F8" s="27">
        <f>IFERROR(D8/C8,0)</f>
        <v>0</v>
      </c>
      <c r="G8" s="28">
        <f>IFERROR(E8/C8,0)</f>
        <v>0</v>
      </c>
      <c r="BL8" s="13"/>
    </row>
    <row r="9" spans="2:64 16310:16312" x14ac:dyDescent="0.25">
      <c r="B9" s="24" t="s">
        <v>9</v>
      </c>
      <c r="C9" s="25">
        <f>SUM(C7:C8)</f>
        <v>0</v>
      </c>
      <c r="D9" s="25">
        <f>C9-E9</f>
        <v>0</v>
      </c>
      <c r="E9" s="26">
        <f>SUM(AR13:AR52)</f>
        <v>0</v>
      </c>
      <c r="F9" s="27">
        <f>IFERROR(D9/C9,0)</f>
        <v>0</v>
      </c>
      <c r="G9" s="28">
        <f>IFERROR(E9/C9,0)</f>
        <v>0</v>
      </c>
      <c r="H9" s="30"/>
      <c r="I9" s="31">
        <f>DATE($M$4,$N$4,I$11)</f>
        <v>46174</v>
      </c>
      <c r="J9" s="30"/>
      <c r="K9" s="31">
        <f>DATE($M$4,$N$4,K$11)</f>
        <v>46175</v>
      </c>
      <c r="L9" s="30"/>
      <c r="M9" s="31">
        <f>DATE($M$4,$N$4,M$11)</f>
        <v>46177</v>
      </c>
      <c r="N9" s="30"/>
      <c r="O9" s="31">
        <f>DATE($M$4,$N$4,O$11)</f>
        <v>46178</v>
      </c>
      <c r="P9" s="30"/>
      <c r="Q9" s="31">
        <f>DATE($M$4,$N$4,Q$11)</f>
        <v>46181</v>
      </c>
      <c r="R9" s="30"/>
      <c r="S9" s="31">
        <f>DATE($M$4,$N$4,S$11)</f>
        <v>46182</v>
      </c>
      <c r="T9" s="30"/>
      <c r="U9" s="31">
        <f>DATE($M$4,$N$4,U$11)</f>
        <v>46184</v>
      </c>
      <c r="V9" s="30"/>
      <c r="W9" s="31">
        <f>DATE($M$4,$N$4,W$11)</f>
        <v>46185</v>
      </c>
      <c r="X9" s="30"/>
      <c r="Y9" s="31">
        <f>DATE($M$4,$N$4,Y$11)</f>
        <v>46188</v>
      </c>
      <c r="Z9" s="30"/>
      <c r="AA9" s="31">
        <f>DATE($M$4,$N$4,AA$11)</f>
        <v>46189</v>
      </c>
      <c r="AB9" s="30"/>
      <c r="AC9" s="31">
        <f>DATE($M$4,$N$4,AC$11)</f>
        <v>46191</v>
      </c>
      <c r="AD9" s="30"/>
      <c r="AE9" s="31">
        <f>DATE($M$4,$N$4,AE$11)</f>
        <v>46192</v>
      </c>
      <c r="AF9" s="30"/>
      <c r="AG9" s="31">
        <f>DATE($M$4,$N$4,AG$11)</f>
        <v>46195</v>
      </c>
      <c r="AH9" s="30"/>
      <c r="AI9" s="31">
        <f>DATE($M$4,$N$4,AI$11)</f>
        <v>46196</v>
      </c>
      <c r="AJ9" s="30"/>
      <c r="AK9" s="31">
        <f>DATE($M$4,$N$4,AK$11)</f>
        <v>46198</v>
      </c>
      <c r="AL9" s="30"/>
      <c r="AM9" s="31">
        <f>DATE($M$4,$N$4,AM$11)</f>
        <v>46199</v>
      </c>
      <c r="AN9" s="30"/>
      <c r="AO9" s="31">
        <f>DATE($M$4,$N$4,AO$11)</f>
        <v>46202</v>
      </c>
      <c r="AP9" s="30"/>
      <c r="AQ9" s="31">
        <f>DATE($M$4,$N$4,AQ$11)</f>
        <v>46203</v>
      </c>
      <c r="BL9" s="13"/>
    </row>
    <row r="10" spans="2:64 16310:16312" x14ac:dyDescent="0.25">
      <c r="B10" s="32" t="s">
        <v>10</v>
      </c>
      <c r="C10" s="33">
        <v>46174</v>
      </c>
      <c r="BL10" s="13"/>
    </row>
    <row r="11" spans="2:64 16310:16312" s="34" customFormat="1" x14ac:dyDescent="0.25">
      <c r="H11" s="35" t="s">
        <v>20</v>
      </c>
      <c r="I11" s="36">
        <v>1</v>
      </c>
      <c r="J11" s="37" t="s">
        <v>21</v>
      </c>
      <c r="K11" s="36">
        <v>2</v>
      </c>
      <c r="L11" s="37" t="s">
        <v>22</v>
      </c>
      <c r="M11" s="36">
        <v>4</v>
      </c>
      <c r="N11" s="37" t="s">
        <v>23</v>
      </c>
      <c r="O11" s="36">
        <v>5</v>
      </c>
      <c r="P11" s="37" t="s">
        <v>20</v>
      </c>
      <c r="Q11" s="36">
        <v>8</v>
      </c>
      <c r="R11" s="37" t="s">
        <v>21</v>
      </c>
      <c r="S11" s="36">
        <v>9</v>
      </c>
      <c r="T11" s="37" t="s">
        <v>22</v>
      </c>
      <c r="U11" s="36">
        <v>11</v>
      </c>
      <c r="V11" s="37" t="s">
        <v>23</v>
      </c>
      <c r="W11" s="36">
        <v>12</v>
      </c>
      <c r="X11" s="37" t="s">
        <v>20</v>
      </c>
      <c r="Y11" s="36">
        <v>15</v>
      </c>
      <c r="Z11" s="37" t="s">
        <v>21</v>
      </c>
      <c r="AA11" s="36">
        <v>16</v>
      </c>
      <c r="AB11" s="37" t="s">
        <v>22</v>
      </c>
      <c r="AC11" s="36">
        <v>18</v>
      </c>
      <c r="AD11" s="37" t="s">
        <v>23</v>
      </c>
      <c r="AE11" s="36">
        <v>19</v>
      </c>
      <c r="AF11" s="37" t="s">
        <v>20</v>
      </c>
      <c r="AG11" s="36">
        <v>22</v>
      </c>
      <c r="AH11" s="37" t="s">
        <v>21</v>
      </c>
      <c r="AI11" s="36">
        <v>23</v>
      </c>
      <c r="AJ11" s="37" t="s">
        <v>22</v>
      </c>
      <c r="AK11" s="36">
        <v>25</v>
      </c>
      <c r="AL11" s="37" t="s">
        <v>23</v>
      </c>
      <c r="AM11" s="36">
        <v>26</v>
      </c>
      <c r="AN11" s="37" t="s">
        <v>20</v>
      </c>
      <c r="AO11" s="36">
        <v>29</v>
      </c>
      <c r="AP11" s="37" t="s">
        <v>21</v>
      </c>
      <c r="AQ11" s="36">
        <v>30</v>
      </c>
      <c r="AR11" s="38" t="s">
        <v>29</v>
      </c>
      <c r="AS11" s="39"/>
      <c r="AT11" s="36"/>
      <c r="AU11" s="38" t="s">
        <v>30</v>
      </c>
      <c r="AV11" s="39"/>
      <c r="AW11" s="36"/>
      <c r="AX11" s="38" t="s">
        <v>31</v>
      </c>
      <c r="AY11" s="39"/>
      <c r="AZ11" s="39"/>
      <c r="BA11" s="39"/>
      <c r="BB11" s="39"/>
      <c r="BC11" s="39"/>
      <c r="BD11" s="39"/>
      <c r="BE11" s="39"/>
      <c r="BF11" s="39"/>
      <c r="BG11" s="40"/>
      <c r="BK11" s="41"/>
      <c r="BL11" s="41"/>
    </row>
    <row r="12" spans="2:64 16310:16312" s="42" customFormat="1" ht="30" x14ac:dyDescent="0.25">
      <c r="B12" s="43" t="s">
        <v>12</v>
      </c>
      <c r="C12" s="43" t="s">
        <v>13</v>
      </c>
      <c r="D12" s="43" t="s">
        <v>14</v>
      </c>
      <c r="E12" s="43" t="s">
        <v>15</v>
      </c>
      <c r="F12" s="43" t="s">
        <v>16</v>
      </c>
      <c r="G12" s="43" t="s">
        <v>17</v>
      </c>
      <c r="H12" s="43" t="s">
        <v>21</v>
      </c>
      <c r="I12" s="44" t="s">
        <v>24</v>
      </c>
      <c r="J12" s="45" t="s">
        <v>21</v>
      </c>
      <c r="K12" s="44" t="s">
        <v>24</v>
      </c>
      <c r="L12" s="45" t="s">
        <v>21</v>
      </c>
      <c r="M12" s="44" t="s">
        <v>24</v>
      </c>
      <c r="N12" s="45" t="s">
        <v>21</v>
      </c>
      <c r="O12" s="44" t="s">
        <v>24</v>
      </c>
      <c r="P12" s="45" t="s">
        <v>21</v>
      </c>
      <c r="Q12" s="44" t="s">
        <v>24</v>
      </c>
      <c r="R12" s="45" t="s">
        <v>21</v>
      </c>
      <c r="S12" s="44" t="s">
        <v>24</v>
      </c>
      <c r="T12" s="45" t="s">
        <v>21</v>
      </c>
      <c r="U12" s="44" t="s">
        <v>24</v>
      </c>
      <c r="V12" s="45" t="s">
        <v>21</v>
      </c>
      <c r="W12" s="44" t="s">
        <v>24</v>
      </c>
      <c r="X12" s="45" t="s">
        <v>21</v>
      </c>
      <c r="Y12" s="44" t="s">
        <v>24</v>
      </c>
      <c r="Z12" s="45" t="s">
        <v>21</v>
      </c>
      <c r="AA12" s="44" t="s">
        <v>24</v>
      </c>
      <c r="AB12" s="45" t="s">
        <v>21</v>
      </c>
      <c r="AC12" s="44" t="s">
        <v>24</v>
      </c>
      <c r="AD12" s="45" t="s">
        <v>21</v>
      </c>
      <c r="AE12" s="44" t="s">
        <v>24</v>
      </c>
      <c r="AF12" s="45" t="s">
        <v>21</v>
      </c>
      <c r="AG12" s="44" t="s">
        <v>24</v>
      </c>
      <c r="AH12" s="45" t="s">
        <v>21</v>
      </c>
      <c r="AI12" s="44" t="s">
        <v>24</v>
      </c>
      <c r="AJ12" s="45" t="s">
        <v>21</v>
      </c>
      <c r="AK12" s="44" t="s">
        <v>24</v>
      </c>
      <c r="AL12" s="45" t="s">
        <v>21</v>
      </c>
      <c r="AM12" s="44" t="s">
        <v>24</v>
      </c>
      <c r="AN12" s="45" t="s">
        <v>21</v>
      </c>
      <c r="AO12" s="44" t="s">
        <v>24</v>
      </c>
      <c r="AP12" s="45" t="s">
        <v>21</v>
      </c>
      <c r="AQ12" s="44" t="s">
        <v>24</v>
      </c>
      <c r="AR12" s="46" t="s">
        <v>32</v>
      </c>
      <c r="AS12" s="43" t="s">
        <v>15</v>
      </c>
      <c r="AT12" s="44" t="s">
        <v>16</v>
      </c>
      <c r="AU12" s="46" t="s">
        <v>15</v>
      </c>
      <c r="AV12" s="43" t="s">
        <v>16</v>
      </c>
      <c r="AW12" s="44" t="s">
        <v>33</v>
      </c>
      <c r="AX12" s="46" t="s">
        <v>34</v>
      </c>
      <c r="AY12" s="43" t="s">
        <v>2</v>
      </c>
      <c r="AZ12" s="43" t="s">
        <v>25</v>
      </c>
      <c r="BA12" s="43" t="s">
        <v>2</v>
      </c>
      <c r="BB12" s="43" t="s">
        <v>35</v>
      </c>
      <c r="BC12" s="43" t="s">
        <v>2</v>
      </c>
      <c r="BD12" s="43" t="s">
        <v>27</v>
      </c>
      <c r="BE12" s="43" t="s">
        <v>2</v>
      </c>
      <c r="BF12" s="43" t="s">
        <v>26</v>
      </c>
      <c r="BG12" s="43" t="s">
        <v>2</v>
      </c>
      <c r="BH12" s="43" t="s">
        <v>81</v>
      </c>
      <c r="BK12" s="47"/>
      <c r="BL12" s="47"/>
    </row>
    <row r="13" spans="2:64 16310:16312" x14ac:dyDescent="0.25">
      <c r="B13" s="21" t="str">
        <f>Mai!B13</f>
        <v xml:space="preserve"> </v>
      </c>
      <c r="C13" s="48"/>
      <c r="D13" s="49"/>
      <c r="E13" s="50">
        <f>IF(AND(ISBLANK(A13),B13&gt;"*"),COUNTIF($H$12:$AM$12,"M")-IF(AND(ISNUMBER($C13),$C13&gt;0),NETWORKDAYS($I$9,$C13,$I$2:$I$6)-1,0)-IF(AND(ISNUMBER($D13),$D13&gt;0),NETWORKDAYS($D13,$AM$9,$I$2:$I$6)-1,0),0)</f>
        <v>0</v>
      </c>
      <c r="F13" s="50">
        <f>IF(AND(ISBLANK(A13),B13&gt;"*"),COUNTIF($H$12:$AM$12,"M")-IF(AND(ISNUMBER($C13),$C13&gt;0),NETWORKDAYS($I$9,$C13,$I$2:$I$6)-1,0)-IF(AND(ISNUMBER($D13),$D13&gt;0),NETWORKDAYS($D13,$AM$9,$I$2:$I$6)-1,0),0)</f>
        <v>0</v>
      </c>
      <c r="G13" s="50">
        <f>E13+F13</f>
        <v>0</v>
      </c>
      <c r="H13" s="51"/>
      <c r="I13" s="52"/>
      <c r="J13" s="53"/>
      <c r="K13" s="52"/>
      <c r="L13" s="53"/>
      <c r="M13" s="52"/>
      <c r="N13" s="53"/>
      <c r="O13" s="52"/>
      <c r="P13" s="53"/>
      <c r="Q13" s="52"/>
      <c r="R13" s="53"/>
      <c r="S13" s="52"/>
      <c r="T13" s="53"/>
      <c r="U13" s="52"/>
      <c r="V13" s="53"/>
      <c r="W13" s="52"/>
      <c r="X13" s="53"/>
      <c r="Y13" s="52"/>
      <c r="Z13" s="53"/>
      <c r="AA13" s="52"/>
      <c r="AB13" s="53"/>
      <c r="AC13" s="52"/>
      <c r="AD13" s="53"/>
      <c r="AE13" s="52"/>
      <c r="AF13" s="53"/>
      <c r="AG13" s="52"/>
      <c r="AH13" s="53"/>
      <c r="AI13" s="52"/>
      <c r="AJ13" s="53"/>
      <c r="AK13" s="52"/>
      <c r="AL13" s="53"/>
      <c r="AM13" s="52"/>
      <c r="AN13" s="53"/>
      <c r="AO13" s="52"/>
      <c r="AP13" s="53"/>
      <c r="AQ13" s="52"/>
      <c r="AR13" s="54">
        <f>COUNTIF(H13:AQ13,"*")</f>
        <v>0</v>
      </c>
      <c r="AS13" s="50">
        <f>COUNTIFS($H$12:$AQ$12,"M",$H13:$AQ13,"*")</f>
        <v>0</v>
      </c>
      <c r="AT13" s="55">
        <f>COUNTIFS($H$12:$AQ$12,"A",$H13:$AQ13,"*")</f>
        <v>0</v>
      </c>
      <c r="AU13" s="56">
        <f>IFERROR(AS13/$C$7,0)</f>
        <v>0</v>
      </c>
      <c r="AV13" s="57">
        <f>IFERROR(AT13/$C$8,0)</f>
        <v>0</v>
      </c>
      <c r="AW13" s="58">
        <f>IFERROR(AR13/$C$9,0)</f>
        <v>0</v>
      </c>
      <c r="AX13" s="54">
        <f>COUNTIF($H13:AQ13,"M")</f>
        <v>0</v>
      </c>
      <c r="AY13" s="59">
        <f t="shared" ref="AY13:AY52" si="0">IFERROR(AX13/$AR13,0)</f>
        <v>0</v>
      </c>
      <c r="AZ13" s="54">
        <f>COUNTIF($H13:AQ13,"RDV")</f>
        <v>0</v>
      </c>
      <c r="BA13" s="59">
        <f t="shared" ref="BA13:BA52" si="1">IFERROR(AZ13/$AR13,0)</f>
        <v>0</v>
      </c>
      <c r="BB13" s="54">
        <f>COUNTIF($H13:AQ13,"A")</f>
        <v>0</v>
      </c>
      <c r="BC13" s="59">
        <f t="shared" ref="BC13:BC52" si="2">IFERROR(BB13/$AR13,0)</f>
        <v>0</v>
      </c>
      <c r="BD13" s="54">
        <f>COUNTIF($H13:AQ13,"NJ")</f>
        <v>0</v>
      </c>
      <c r="BE13" s="59">
        <f t="shared" ref="BE13:BE52" si="3">IFERROR(BD13/$AR13,0)</f>
        <v>0</v>
      </c>
      <c r="BF13" s="54">
        <f>COUNTIF($H13:$AQ13,"C")</f>
        <v>0</v>
      </c>
      <c r="BG13" s="59">
        <f t="shared" ref="BG13:BG52" si="4">IFERROR(BF13/AR13,0)</f>
        <v>0</v>
      </c>
      <c r="BH13" s="129"/>
      <c r="BL13" s="13"/>
    </row>
    <row r="14" spans="2:64 16310:16312" x14ac:dyDescent="0.25">
      <c r="B14" s="21" t="str">
        <f>Mai!B14</f>
        <v xml:space="preserve"> </v>
      </c>
      <c r="C14" s="48"/>
      <c r="D14" s="48"/>
      <c r="E14" s="50">
        <f>IF(AND(ISBLANK(A14),B14&gt;"*"),COUNTIF($H$12:$AM$12,"M")-IF(AND(ISNUMBER($C14),$C14&gt;0),NETWORKDAYS($I$9,$C14,$I$2:$I$6)-1,0)-IF(AND(ISNUMBER($D14),$D14&gt;0),NETWORKDAYS($D14,$AM$9,$I$2:$I$6)-1,0),0)</f>
        <v>0</v>
      </c>
      <c r="F14" s="50">
        <f t="shared" ref="F14:F52" si="5">IF(AND(ISBLANK(A14),B14&gt;"*"),COUNTIF($H$12:$AM$12,"M")-IF(AND(ISNUMBER($C14),$C14&gt;0),NETWORKDAYS($I$9,$C14,$I$2:$I$6)-1,0)-IF(AND(ISNUMBER($D14),$D14&gt;0),NETWORKDAYS($D14,$AM$9,$I$2:$I$6)-1,0),0)</f>
        <v>0</v>
      </c>
      <c r="G14" s="50">
        <f t="shared" ref="G14:G52" si="6">E14+F14</f>
        <v>0</v>
      </c>
      <c r="H14" s="51"/>
      <c r="I14" s="52"/>
      <c r="J14" s="53"/>
      <c r="K14" s="52"/>
      <c r="L14" s="53"/>
      <c r="M14" s="52"/>
      <c r="N14" s="53"/>
      <c r="O14" s="52"/>
      <c r="P14" s="53"/>
      <c r="Q14" s="52"/>
      <c r="R14" s="53"/>
      <c r="S14" s="52"/>
      <c r="T14" s="53"/>
      <c r="U14" s="52"/>
      <c r="V14" s="53"/>
      <c r="W14" s="52"/>
      <c r="X14" s="53"/>
      <c r="Y14" s="52"/>
      <c r="Z14" s="53"/>
      <c r="AA14" s="52"/>
      <c r="AB14" s="53"/>
      <c r="AC14" s="52"/>
      <c r="AD14" s="53"/>
      <c r="AE14" s="52"/>
      <c r="AF14" s="53"/>
      <c r="AG14" s="52"/>
      <c r="AH14" s="53"/>
      <c r="AI14" s="52"/>
      <c r="AJ14" s="53"/>
      <c r="AK14" s="52"/>
      <c r="AL14" s="53"/>
      <c r="AM14" s="52"/>
      <c r="AN14" s="53"/>
      <c r="AO14" s="52"/>
      <c r="AP14" s="53"/>
      <c r="AQ14" s="52"/>
      <c r="AR14" s="54">
        <f t="shared" ref="AR14:AR52" si="7">COUNTIF(H14:AQ14,"*")</f>
        <v>0</v>
      </c>
      <c r="AS14" s="50">
        <f t="shared" ref="AS14:AS52" si="8">COUNTIFS($H$12:$AQ$12,"M",$H14:$AQ14,"*")</f>
        <v>0</v>
      </c>
      <c r="AT14" s="55">
        <f t="shared" ref="AT14:AT52" si="9">COUNTIFS($H$12:$AQ$12,"A",$H14:$AQ14,"*")</f>
        <v>0</v>
      </c>
      <c r="AU14" s="56">
        <f t="shared" ref="AU14:AU52" si="10">IFERROR(AS14/$C$7,0)</f>
        <v>0</v>
      </c>
      <c r="AV14" s="57">
        <f t="shared" ref="AV14:AV52" si="11">IFERROR(AT14/$C$8,0)</f>
        <v>0</v>
      </c>
      <c r="AW14" s="58">
        <f t="shared" ref="AW14:AW52" si="12">IFERROR(AR14/$C$9,0)</f>
        <v>0</v>
      </c>
      <c r="AX14" s="54">
        <f>COUNTIF($H14:AQ14,"M")</f>
        <v>0</v>
      </c>
      <c r="AY14" s="59">
        <f t="shared" si="0"/>
        <v>0</v>
      </c>
      <c r="AZ14" s="54">
        <f>COUNTIF($H14:AQ14,"RDV")</f>
        <v>0</v>
      </c>
      <c r="BA14" s="59">
        <f t="shared" si="1"/>
        <v>0</v>
      </c>
      <c r="BB14" s="54">
        <f>COUNTIF($H14:AQ14,"A")</f>
        <v>0</v>
      </c>
      <c r="BC14" s="59">
        <f t="shared" si="2"/>
        <v>0</v>
      </c>
      <c r="BD14" s="54">
        <f>COUNTIF($H14:AQ14,"NJ")</f>
        <v>0</v>
      </c>
      <c r="BE14" s="59">
        <f t="shared" si="3"/>
        <v>0</v>
      </c>
      <c r="BF14" s="54">
        <f t="shared" ref="BF14:BF52" si="13">COUNTIF($H14:$AQ14,"C")</f>
        <v>0</v>
      </c>
      <c r="BG14" s="59">
        <f t="shared" si="4"/>
        <v>0</v>
      </c>
      <c r="BH14" s="129"/>
      <c r="XCH14" s="10" t="s">
        <v>28</v>
      </c>
      <c r="XCJ14" s="10" t="s">
        <v>28</v>
      </c>
    </row>
    <row r="15" spans="2:64 16310:16312" x14ac:dyDescent="0.25">
      <c r="B15" s="21" t="str">
        <f>Mai!B15</f>
        <v xml:space="preserve"> </v>
      </c>
      <c r="C15" s="48"/>
      <c r="D15" s="48"/>
      <c r="E15" s="50">
        <f t="shared" ref="E15:E52" si="14">IF(AND(ISBLANK(A15),B15&gt;"*"),COUNTIF($H$12:$AM$12,"M")-IF(AND(ISNUMBER($C15),$C15&gt;0),NETWORKDAYS($I$9,$C15,$I$2:$I$6)-1,0)-IF(AND(ISNUMBER($D15),$D15&gt;0),NETWORKDAYS($D15,$AM$9,$I$2:$I$6)-1,0),0)</f>
        <v>0</v>
      </c>
      <c r="F15" s="50">
        <f t="shared" si="5"/>
        <v>0</v>
      </c>
      <c r="G15" s="50">
        <f t="shared" si="6"/>
        <v>0</v>
      </c>
      <c r="H15" s="51"/>
      <c r="I15" s="52"/>
      <c r="J15" s="53"/>
      <c r="K15" s="52"/>
      <c r="L15" s="53"/>
      <c r="M15" s="52"/>
      <c r="N15" s="53"/>
      <c r="O15" s="52"/>
      <c r="P15" s="53"/>
      <c r="Q15" s="52"/>
      <c r="R15" s="53"/>
      <c r="S15" s="52"/>
      <c r="T15" s="53"/>
      <c r="U15" s="52"/>
      <c r="V15" s="53"/>
      <c r="W15" s="52"/>
      <c r="X15" s="53"/>
      <c r="Y15" s="52"/>
      <c r="Z15" s="53"/>
      <c r="AA15" s="52"/>
      <c r="AB15" s="53"/>
      <c r="AC15" s="52"/>
      <c r="AD15" s="53"/>
      <c r="AE15" s="52"/>
      <c r="AF15" s="53"/>
      <c r="AG15" s="52"/>
      <c r="AH15" s="53"/>
      <c r="AI15" s="52"/>
      <c r="AJ15" s="53"/>
      <c r="AK15" s="52"/>
      <c r="AL15" s="53"/>
      <c r="AM15" s="52"/>
      <c r="AN15" s="53"/>
      <c r="AO15" s="52"/>
      <c r="AP15" s="53"/>
      <c r="AQ15" s="52"/>
      <c r="AR15" s="54">
        <f t="shared" si="7"/>
        <v>0</v>
      </c>
      <c r="AS15" s="50">
        <f t="shared" si="8"/>
        <v>0</v>
      </c>
      <c r="AT15" s="55">
        <f t="shared" si="9"/>
        <v>0</v>
      </c>
      <c r="AU15" s="56">
        <f t="shared" si="10"/>
        <v>0</v>
      </c>
      <c r="AV15" s="57">
        <f t="shared" si="11"/>
        <v>0</v>
      </c>
      <c r="AW15" s="58">
        <f t="shared" si="12"/>
        <v>0</v>
      </c>
      <c r="AX15" s="54">
        <f>COUNTIF($H15:AQ15,"M")</f>
        <v>0</v>
      </c>
      <c r="AY15" s="59">
        <f t="shared" si="0"/>
        <v>0</v>
      </c>
      <c r="AZ15" s="54">
        <f>COUNTIF($H15:AQ15,"RDV")</f>
        <v>0</v>
      </c>
      <c r="BA15" s="59">
        <f t="shared" si="1"/>
        <v>0</v>
      </c>
      <c r="BB15" s="54">
        <f>COUNTIF($H15:AQ15,"A")</f>
        <v>0</v>
      </c>
      <c r="BC15" s="59">
        <f t="shared" si="2"/>
        <v>0</v>
      </c>
      <c r="BD15" s="54">
        <f>COUNTIF($H15:AQ15,"NJ")</f>
        <v>0</v>
      </c>
      <c r="BE15" s="59">
        <f t="shared" si="3"/>
        <v>0</v>
      </c>
      <c r="BF15" s="54">
        <f t="shared" si="13"/>
        <v>0</v>
      </c>
      <c r="BG15" s="59">
        <f t="shared" si="4"/>
        <v>0</v>
      </c>
      <c r="BH15" s="129"/>
    </row>
    <row r="16" spans="2:64 16310:16312" x14ac:dyDescent="0.25">
      <c r="B16" s="21" t="str">
        <f>Mai!B16</f>
        <v xml:space="preserve"> </v>
      </c>
      <c r="C16" s="48"/>
      <c r="D16" s="48"/>
      <c r="E16" s="50">
        <f t="shared" si="14"/>
        <v>0</v>
      </c>
      <c r="F16" s="50">
        <f t="shared" si="5"/>
        <v>0</v>
      </c>
      <c r="G16" s="50">
        <f t="shared" si="6"/>
        <v>0</v>
      </c>
      <c r="H16" s="51"/>
      <c r="I16" s="52"/>
      <c r="J16" s="53"/>
      <c r="K16" s="52"/>
      <c r="L16" s="53"/>
      <c r="M16" s="52"/>
      <c r="N16" s="53"/>
      <c r="O16" s="52"/>
      <c r="P16" s="53"/>
      <c r="Q16" s="52"/>
      <c r="R16" s="53"/>
      <c r="S16" s="52"/>
      <c r="T16" s="53"/>
      <c r="U16" s="52"/>
      <c r="V16" s="53"/>
      <c r="W16" s="52"/>
      <c r="X16" s="53"/>
      <c r="Y16" s="52"/>
      <c r="Z16" s="53"/>
      <c r="AA16" s="52"/>
      <c r="AB16" s="53"/>
      <c r="AC16" s="52"/>
      <c r="AD16" s="53"/>
      <c r="AE16" s="52"/>
      <c r="AF16" s="53"/>
      <c r="AG16" s="52"/>
      <c r="AH16" s="53"/>
      <c r="AI16" s="52"/>
      <c r="AJ16" s="53"/>
      <c r="AK16" s="52"/>
      <c r="AL16" s="53"/>
      <c r="AM16" s="52"/>
      <c r="AN16" s="53"/>
      <c r="AO16" s="52"/>
      <c r="AP16" s="53"/>
      <c r="AQ16" s="52"/>
      <c r="AR16" s="54">
        <f t="shared" si="7"/>
        <v>0</v>
      </c>
      <c r="AS16" s="50">
        <f t="shared" si="8"/>
        <v>0</v>
      </c>
      <c r="AT16" s="55">
        <f t="shared" si="9"/>
        <v>0</v>
      </c>
      <c r="AU16" s="56">
        <f t="shared" si="10"/>
        <v>0</v>
      </c>
      <c r="AV16" s="57">
        <f t="shared" si="11"/>
        <v>0</v>
      </c>
      <c r="AW16" s="58">
        <f t="shared" si="12"/>
        <v>0</v>
      </c>
      <c r="AX16" s="54">
        <f>COUNTIF($H16:AQ16,"M")</f>
        <v>0</v>
      </c>
      <c r="AY16" s="59">
        <f t="shared" si="0"/>
        <v>0</v>
      </c>
      <c r="AZ16" s="54">
        <f>COUNTIF($H16:AQ16,"RDV")</f>
        <v>0</v>
      </c>
      <c r="BA16" s="59">
        <f t="shared" si="1"/>
        <v>0</v>
      </c>
      <c r="BB16" s="54">
        <f>COUNTIF($H16:AQ16,"A")</f>
        <v>0</v>
      </c>
      <c r="BC16" s="59">
        <f t="shared" si="2"/>
        <v>0</v>
      </c>
      <c r="BD16" s="54">
        <f>COUNTIF($H16:AQ16,"NJ")</f>
        <v>0</v>
      </c>
      <c r="BE16" s="59">
        <f t="shared" si="3"/>
        <v>0</v>
      </c>
      <c r="BF16" s="54">
        <f t="shared" si="13"/>
        <v>0</v>
      </c>
      <c r="BG16" s="59">
        <f t="shared" si="4"/>
        <v>0</v>
      </c>
      <c r="BH16" s="129"/>
    </row>
    <row r="17" spans="2:60" x14ac:dyDescent="0.25">
      <c r="B17" s="21" t="str">
        <f>Mai!B17</f>
        <v xml:space="preserve"> </v>
      </c>
      <c r="C17" s="48"/>
      <c r="D17" s="48"/>
      <c r="E17" s="50">
        <f t="shared" si="14"/>
        <v>0</v>
      </c>
      <c r="F17" s="50">
        <f t="shared" si="5"/>
        <v>0</v>
      </c>
      <c r="G17" s="50">
        <f t="shared" si="6"/>
        <v>0</v>
      </c>
      <c r="H17" s="51"/>
      <c r="I17" s="52"/>
      <c r="J17" s="53"/>
      <c r="K17" s="52"/>
      <c r="L17" s="53"/>
      <c r="M17" s="52"/>
      <c r="N17" s="53"/>
      <c r="O17" s="52"/>
      <c r="P17" s="53"/>
      <c r="Q17" s="52"/>
      <c r="R17" s="53"/>
      <c r="S17" s="52"/>
      <c r="T17" s="53"/>
      <c r="U17" s="52"/>
      <c r="V17" s="53"/>
      <c r="W17" s="52"/>
      <c r="X17" s="53"/>
      <c r="Y17" s="52"/>
      <c r="Z17" s="53"/>
      <c r="AA17" s="52"/>
      <c r="AB17" s="53"/>
      <c r="AC17" s="52"/>
      <c r="AD17" s="53"/>
      <c r="AE17" s="52"/>
      <c r="AF17" s="53"/>
      <c r="AG17" s="52"/>
      <c r="AH17" s="53"/>
      <c r="AI17" s="52"/>
      <c r="AJ17" s="53"/>
      <c r="AK17" s="52"/>
      <c r="AL17" s="53"/>
      <c r="AM17" s="52"/>
      <c r="AN17" s="53"/>
      <c r="AO17" s="52"/>
      <c r="AP17" s="53"/>
      <c r="AQ17" s="52"/>
      <c r="AR17" s="54">
        <f t="shared" si="7"/>
        <v>0</v>
      </c>
      <c r="AS17" s="50">
        <f t="shared" si="8"/>
        <v>0</v>
      </c>
      <c r="AT17" s="55">
        <f t="shared" si="9"/>
        <v>0</v>
      </c>
      <c r="AU17" s="56">
        <f t="shared" si="10"/>
        <v>0</v>
      </c>
      <c r="AV17" s="57">
        <f t="shared" si="11"/>
        <v>0</v>
      </c>
      <c r="AW17" s="58">
        <f t="shared" si="12"/>
        <v>0</v>
      </c>
      <c r="AX17" s="54">
        <f>COUNTIF($H17:AQ17,"M")</f>
        <v>0</v>
      </c>
      <c r="AY17" s="59">
        <f t="shared" si="0"/>
        <v>0</v>
      </c>
      <c r="AZ17" s="54">
        <f>COUNTIF($H17:AQ17,"RDV")</f>
        <v>0</v>
      </c>
      <c r="BA17" s="59">
        <f t="shared" si="1"/>
        <v>0</v>
      </c>
      <c r="BB17" s="54">
        <f>COUNTIF($H17:AQ17,"A")</f>
        <v>0</v>
      </c>
      <c r="BC17" s="59">
        <f t="shared" si="2"/>
        <v>0</v>
      </c>
      <c r="BD17" s="54">
        <f>COUNTIF($H17:AQ17,"NJ")</f>
        <v>0</v>
      </c>
      <c r="BE17" s="59">
        <f t="shared" si="3"/>
        <v>0</v>
      </c>
      <c r="BF17" s="54">
        <f t="shared" si="13"/>
        <v>0</v>
      </c>
      <c r="BG17" s="59">
        <f t="shared" si="4"/>
        <v>0</v>
      </c>
      <c r="BH17" s="129"/>
    </row>
    <row r="18" spans="2:60" x14ac:dyDescent="0.25">
      <c r="B18" s="21" t="str">
        <f>Mai!B18</f>
        <v xml:space="preserve"> </v>
      </c>
      <c r="C18" s="48"/>
      <c r="D18" s="48"/>
      <c r="E18" s="50">
        <f t="shared" si="14"/>
        <v>0</v>
      </c>
      <c r="F18" s="50">
        <f t="shared" si="5"/>
        <v>0</v>
      </c>
      <c r="G18" s="50">
        <f t="shared" si="6"/>
        <v>0</v>
      </c>
      <c r="H18" s="51"/>
      <c r="I18" s="52"/>
      <c r="J18" s="53"/>
      <c r="K18" s="52"/>
      <c r="L18" s="53"/>
      <c r="M18" s="52"/>
      <c r="N18" s="53"/>
      <c r="O18" s="52"/>
      <c r="P18" s="53"/>
      <c r="Q18" s="52"/>
      <c r="R18" s="53"/>
      <c r="S18" s="52"/>
      <c r="T18" s="53"/>
      <c r="U18" s="52"/>
      <c r="V18" s="53"/>
      <c r="W18" s="52"/>
      <c r="X18" s="53"/>
      <c r="Y18" s="52"/>
      <c r="Z18" s="53"/>
      <c r="AA18" s="52"/>
      <c r="AB18" s="53"/>
      <c r="AC18" s="52"/>
      <c r="AD18" s="53"/>
      <c r="AE18" s="52"/>
      <c r="AF18" s="53"/>
      <c r="AG18" s="52"/>
      <c r="AH18" s="53"/>
      <c r="AI18" s="52"/>
      <c r="AJ18" s="53"/>
      <c r="AK18" s="52"/>
      <c r="AL18" s="53"/>
      <c r="AM18" s="52"/>
      <c r="AN18" s="53"/>
      <c r="AO18" s="52"/>
      <c r="AP18" s="53"/>
      <c r="AQ18" s="52"/>
      <c r="AR18" s="54">
        <f t="shared" si="7"/>
        <v>0</v>
      </c>
      <c r="AS18" s="50">
        <f t="shared" si="8"/>
        <v>0</v>
      </c>
      <c r="AT18" s="55">
        <f t="shared" si="9"/>
        <v>0</v>
      </c>
      <c r="AU18" s="56">
        <f t="shared" si="10"/>
        <v>0</v>
      </c>
      <c r="AV18" s="57">
        <f t="shared" si="11"/>
        <v>0</v>
      </c>
      <c r="AW18" s="58">
        <f t="shared" si="12"/>
        <v>0</v>
      </c>
      <c r="AX18" s="54">
        <f>COUNTIF($H18:AQ18,"M")</f>
        <v>0</v>
      </c>
      <c r="AY18" s="59">
        <f t="shared" si="0"/>
        <v>0</v>
      </c>
      <c r="AZ18" s="54">
        <f>COUNTIF($H18:AQ18,"RDV")</f>
        <v>0</v>
      </c>
      <c r="BA18" s="59">
        <f t="shared" si="1"/>
        <v>0</v>
      </c>
      <c r="BB18" s="54">
        <f>COUNTIF($H18:AQ18,"A")</f>
        <v>0</v>
      </c>
      <c r="BC18" s="59">
        <f t="shared" si="2"/>
        <v>0</v>
      </c>
      <c r="BD18" s="54">
        <f>COUNTIF($H18:AQ18,"NJ")</f>
        <v>0</v>
      </c>
      <c r="BE18" s="59">
        <f t="shared" si="3"/>
        <v>0</v>
      </c>
      <c r="BF18" s="54">
        <f t="shared" si="13"/>
        <v>0</v>
      </c>
      <c r="BG18" s="59">
        <f t="shared" si="4"/>
        <v>0</v>
      </c>
      <c r="BH18" s="129"/>
    </row>
    <row r="19" spans="2:60" x14ac:dyDescent="0.25">
      <c r="B19" s="21" t="str">
        <f>Mai!B19</f>
        <v xml:space="preserve"> </v>
      </c>
      <c r="C19" s="48"/>
      <c r="D19" s="48"/>
      <c r="E19" s="50">
        <f t="shared" si="14"/>
        <v>0</v>
      </c>
      <c r="F19" s="50">
        <f t="shared" si="5"/>
        <v>0</v>
      </c>
      <c r="G19" s="50">
        <f t="shared" si="6"/>
        <v>0</v>
      </c>
      <c r="H19" s="51"/>
      <c r="I19" s="52"/>
      <c r="J19" s="53"/>
      <c r="K19" s="52"/>
      <c r="L19" s="53"/>
      <c r="M19" s="52"/>
      <c r="N19" s="53"/>
      <c r="O19" s="52"/>
      <c r="P19" s="53"/>
      <c r="Q19" s="52"/>
      <c r="R19" s="53"/>
      <c r="S19" s="52"/>
      <c r="T19" s="53"/>
      <c r="U19" s="52"/>
      <c r="V19" s="53"/>
      <c r="W19" s="52"/>
      <c r="X19" s="53"/>
      <c r="Y19" s="52"/>
      <c r="Z19" s="53"/>
      <c r="AA19" s="52"/>
      <c r="AB19" s="53"/>
      <c r="AC19" s="52"/>
      <c r="AD19" s="53"/>
      <c r="AE19" s="52"/>
      <c r="AF19" s="53"/>
      <c r="AG19" s="52"/>
      <c r="AH19" s="53"/>
      <c r="AI19" s="52"/>
      <c r="AJ19" s="53"/>
      <c r="AK19" s="52"/>
      <c r="AL19" s="53"/>
      <c r="AM19" s="52"/>
      <c r="AN19" s="53"/>
      <c r="AO19" s="52"/>
      <c r="AP19" s="53"/>
      <c r="AQ19" s="52"/>
      <c r="AR19" s="54">
        <f t="shared" si="7"/>
        <v>0</v>
      </c>
      <c r="AS19" s="50">
        <f t="shared" si="8"/>
        <v>0</v>
      </c>
      <c r="AT19" s="55">
        <f t="shared" si="9"/>
        <v>0</v>
      </c>
      <c r="AU19" s="56">
        <f t="shared" si="10"/>
        <v>0</v>
      </c>
      <c r="AV19" s="57">
        <f t="shared" si="11"/>
        <v>0</v>
      </c>
      <c r="AW19" s="58">
        <f t="shared" si="12"/>
        <v>0</v>
      </c>
      <c r="AX19" s="54">
        <f>COUNTIF($H19:AQ19,"M")</f>
        <v>0</v>
      </c>
      <c r="AY19" s="59">
        <f t="shared" si="0"/>
        <v>0</v>
      </c>
      <c r="AZ19" s="54">
        <f>COUNTIF($H19:AQ19,"RDV")</f>
        <v>0</v>
      </c>
      <c r="BA19" s="59">
        <f t="shared" si="1"/>
        <v>0</v>
      </c>
      <c r="BB19" s="54">
        <f>COUNTIF($H19:AQ19,"A")</f>
        <v>0</v>
      </c>
      <c r="BC19" s="59">
        <f t="shared" si="2"/>
        <v>0</v>
      </c>
      <c r="BD19" s="54">
        <f>COUNTIF($H19:AQ19,"NJ")</f>
        <v>0</v>
      </c>
      <c r="BE19" s="59">
        <f t="shared" si="3"/>
        <v>0</v>
      </c>
      <c r="BF19" s="54">
        <f t="shared" si="13"/>
        <v>0</v>
      </c>
      <c r="BG19" s="59">
        <f t="shared" si="4"/>
        <v>0</v>
      </c>
      <c r="BH19" s="129"/>
    </row>
    <row r="20" spans="2:60" x14ac:dyDescent="0.25">
      <c r="B20" s="21" t="str">
        <f>Mai!B20</f>
        <v xml:space="preserve"> </v>
      </c>
      <c r="C20" s="48"/>
      <c r="D20" s="48"/>
      <c r="E20" s="50">
        <f t="shared" si="14"/>
        <v>0</v>
      </c>
      <c r="F20" s="50">
        <f t="shared" si="5"/>
        <v>0</v>
      </c>
      <c r="G20" s="50">
        <f t="shared" si="6"/>
        <v>0</v>
      </c>
      <c r="H20" s="51"/>
      <c r="I20" s="52"/>
      <c r="J20" s="53"/>
      <c r="K20" s="52"/>
      <c r="L20" s="53"/>
      <c r="M20" s="52"/>
      <c r="N20" s="53"/>
      <c r="O20" s="52"/>
      <c r="P20" s="53"/>
      <c r="Q20" s="52"/>
      <c r="R20" s="53"/>
      <c r="S20" s="52"/>
      <c r="T20" s="53"/>
      <c r="U20" s="52"/>
      <c r="V20" s="53"/>
      <c r="W20" s="52"/>
      <c r="X20" s="53"/>
      <c r="Y20" s="52"/>
      <c r="Z20" s="53"/>
      <c r="AA20" s="52"/>
      <c r="AB20" s="53"/>
      <c r="AC20" s="52"/>
      <c r="AD20" s="53"/>
      <c r="AE20" s="52"/>
      <c r="AF20" s="53"/>
      <c r="AG20" s="52"/>
      <c r="AH20" s="53"/>
      <c r="AI20" s="52"/>
      <c r="AJ20" s="53"/>
      <c r="AK20" s="52"/>
      <c r="AL20" s="53"/>
      <c r="AM20" s="52"/>
      <c r="AN20" s="53"/>
      <c r="AO20" s="52"/>
      <c r="AP20" s="53"/>
      <c r="AQ20" s="52"/>
      <c r="AR20" s="54">
        <f t="shared" si="7"/>
        <v>0</v>
      </c>
      <c r="AS20" s="50">
        <f t="shared" si="8"/>
        <v>0</v>
      </c>
      <c r="AT20" s="55">
        <f t="shared" si="9"/>
        <v>0</v>
      </c>
      <c r="AU20" s="56">
        <f t="shared" si="10"/>
        <v>0</v>
      </c>
      <c r="AV20" s="57">
        <f t="shared" si="11"/>
        <v>0</v>
      </c>
      <c r="AW20" s="58">
        <f t="shared" si="12"/>
        <v>0</v>
      </c>
      <c r="AX20" s="54">
        <f>COUNTIF($H20:AQ20,"M")</f>
        <v>0</v>
      </c>
      <c r="AY20" s="59">
        <f t="shared" si="0"/>
        <v>0</v>
      </c>
      <c r="AZ20" s="54">
        <f>COUNTIF($H20:AQ20,"RDV")</f>
        <v>0</v>
      </c>
      <c r="BA20" s="59">
        <f t="shared" si="1"/>
        <v>0</v>
      </c>
      <c r="BB20" s="54">
        <f>COUNTIF($H20:AQ20,"A")</f>
        <v>0</v>
      </c>
      <c r="BC20" s="59">
        <f t="shared" si="2"/>
        <v>0</v>
      </c>
      <c r="BD20" s="54">
        <f>COUNTIF($H20:AQ20,"NJ")</f>
        <v>0</v>
      </c>
      <c r="BE20" s="59">
        <f t="shared" si="3"/>
        <v>0</v>
      </c>
      <c r="BF20" s="54">
        <f t="shared" si="13"/>
        <v>0</v>
      </c>
      <c r="BG20" s="59">
        <f t="shared" si="4"/>
        <v>0</v>
      </c>
      <c r="BH20" s="129"/>
    </row>
    <row r="21" spans="2:60" x14ac:dyDescent="0.25">
      <c r="B21" s="21" t="str">
        <f>Mai!B21</f>
        <v xml:space="preserve"> </v>
      </c>
      <c r="C21" s="48"/>
      <c r="D21" s="48"/>
      <c r="E21" s="50">
        <f t="shared" si="14"/>
        <v>0</v>
      </c>
      <c r="F21" s="50">
        <f t="shared" si="5"/>
        <v>0</v>
      </c>
      <c r="G21" s="50">
        <f t="shared" si="6"/>
        <v>0</v>
      </c>
      <c r="H21" s="51"/>
      <c r="I21" s="52"/>
      <c r="J21" s="53"/>
      <c r="K21" s="52"/>
      <c r="L21" s="53"/>
      <c r="M21" s="52"/>
      <c r="N21" s="53"/>
      <c r="O21" s="52"/>
      <c r="P21" s="53"/>
      <c r="Q21" s="52"/>
      <c r="R21" s="53"/>
      <c r="S21" s="52"/>
      <c r="T21" s="53"/>
      <c r="U21" s="52"/>
      <c r="V21" s="53"/>
      <c r="W21" s="52"/>
      <c r="X21" s="53"/>
      <c r="Y21" s="52"/>
      <c r="Z21" s="53"/>
      <c r="AA21" s="52"/>
      <c r="AB21" s="53"/>
      <c r="AC21" s="52"/>
      <c r="AD21" s="53"/>
      <c r="AE21" s="52"/>
      <c r="AF21" s="53"/>
      <c r="AG21" s="52"/>
      <c r="AH21" s="53"/>
      <c r="AI21" s="52"/>
      <c r="AJ21" s="53"/>
      <c r="AK21" s="52"/>
      <c r="AL21" s="53"/>
      <c r="AM21" s="52"/>
      <c r="AN21" s="53"/>
      <c r="AO21" s="52"/>
      <c r="AP21" s="53"/>
      <c r="AQ21" s="52"/>
      <c r="AR21" s="54">
        <f t="shared" si="7"/>
        <v>0</v>
      </c>
      <c r="AS21" s="50">
        <f t="shared" si="8"/>
        <v>0</v>
      </c>
      <c r="AT21" s="55">
        <f t="shared" si="9"/>
        <v>0</v>
      </c>
      <c r="AU21" s="56">
        <f t="shared" si="10"/>
        <v>0</v>
      </c>
      <c r="AV21" s="57">
        <f t="shared" si="11"/>
        <v>0</v>
      </c>
      <c r="AW21" s="58">
        <f t="shared" si="12"/>
        <v>0</v>
      </c>
      <c r="AX21" s="54">
        <f>COUNTIF($H21:AQ21,"M")</f>
        <v>0</v>
      </c>
      <c r="AY21" s="59">
        <f t="shared" si="0"/>
        <v>0</v>
      </c>
      <c r="AZ21" s="54">
        <f>COUNTIF($H21:AQ21,"RDV")</f>
        <v>0</v>
      </c>
      <c r="BA21" s="59">
        <f t="shared" si="1"/>
        <v>0</v>
      </c>
      <c r="BB21" s="54">
        <f>COUNTIF($H21:AQ21,"A")</f>
        <v>0</v>
      </c>
      <c r="BC21" s="59">
        <f t="shared" si="2"/>
        <v>0</v>
      </c>
      <c r="BD21" s="54">
        <f>COUNTIF($H21:AQ21,"NJ")</f>
        <v>0</v>
      </c>
      <c r="BE21" s="59">
        <f t="shared" si="3"/>
        <v>0</v>
      </c>
      <c r="BF21" s="54">
        <f t="shared" si="13"/>
        <v>0</v>
      </c>
      <c r="BG21" s="59">
        <f t="shared" si="4"/>
        <v>0</v>
      </c>
      <c r="BH21" s="129"/>
    </row>
    <row r="22" spans="2:60" x14ac:dyDescent="0.25">
      <c r="B22" s="21" t="str">
        <f>Mai!B22</f>
        <v xml:space="preserve"> </v>
      </c>
      <c r="C22" s="48"/>
      <c r="D22" s="48"/>
      <c r="E22" s="50">
        <f t="shared" si="14"/>
        <v>0</v>
      </c>
      <c r="F22" s="50">
        <f t="shared" si="5"/>
        <v>0</v>
      </c>
      <c r="G22" s="50">
        <f t="shared" si="6"/>
        <v>0</v>
      </c>
      <c r="H22" s="51"/>
      <c r="I22" s="52"/>
      <c r="J22" s="53"/>
      <c r="K22" s="52"/>
      <c r="L22" s="53"/>
      <c r="M22" s="52"/>
      <c r="N22" s="53"/>
      <c r="O22" s="52"/>
      <c r="P22" s="53"/>
      <c r="Q22" s="52"/>
      <c r="R22" s="53"/>
      <c r="S22" s="52"/>
      <c r="T22" s="53"/>
      <c r="U22" s="52"/>
      <c r="V22" s="53"/>
      <c r="W22" s="52"/>
      <c r="X22" s="53"/>
      <c r="Y22" s="52"/>
      <c r="Z22" s="53"/>
      <c r="AA22" s="52"/>
      <c r="AB22" s="53"/>
      <c r="AC22" s="52"/>
      <c r="AD22" s="53"/>
      <c r="AE22" s="52"/>
      <c r="AF22" s="53"/>
      <c r="AG22" s="52"/>
      <c r="AH22" s="53"/>
      <c r="AI22" s="52"/>
      <c r="AJ22" s="53"/>
      <c r="AK22" s="52"/>
      <c r="AL22" s="53"/>
      <c r="AM22" s="52"/>
      <c r="AN22" s="53"/>
      <c r="AO22" s="52"/>
      <c r="AP22" s="53"/>
      <c r="AQ22" s="52"/>
      <c r="AR22" s="54">
        <f t="shared" si="7"/>
        <v>0</v>
      </c>
      <c r="AS22" s="50">
        <f t="shared" si="8"/>
        <v>0</v>
      </c>
      <c r="AT22" s="55">
        <f t="shared" si="9"/>
        <v>0</v>
      </c>
      <c r="AU22" s="56">
        <f t="shared" si="10"/>
        <v>0</v>
      </c>
      <c r="AV22" s="57">
        <f t="shared" si="11"/>
        <v>0</v>
      </c>
      <c r="AW22" s="58">
        <f t="shared" si="12"/>
        <v>0</v>
      </c>
      <c r="AX22" s="54">
        <f>COUNTIF($H22:AQ22,"M")</f>
        <v>0</v>
      </c>
      <c r="AY22" s="59">
        <f t="shared" si="0"/>
        <v>0</v>
      </c>
      <c r="AZ22" s="54">
        <f>COUNTIF($H22:AQ22,"RDV")</f>
        <v>0</v>
      </c>
      <c r="BA22" s="59">
        <f t="shared" si="1"/>
        <v>0</v>
      </c>
      <c r="BB22" s="54">
        <f>COUNTIF($H22:AQ22,"A")</f>
        <v>0</v>
      </c>
      <c r="BC22" s="59">
        <f t="shared" si="2"/>
        <v>0</v>
      </c>
      <c r="BD22" s="54">
        <f>COUNTIF($H22:AQ22,"NJ")</f>
        <v>0</v>
      </c>
      <c r="BE22" s="59">
        <f t="shared" si="3"/>
        <v>0</v>
      </c>
      <c r="BF22" s="54">
        <f t="shared" si="13"/>
        <v>0</v>
      </c>
      <c r="BG22" s="59">
        <f t="shared" si="4"/>
        <v>0</v>
      </c>
      <c r="BH22" s="129"/>
    </row>
    <row r="23" spans="2:60" x14ac:dyDescent="0.25">
      <c r="B23" s="21" t="str">
        <f>Mai!B23</f>
        <v xml:space="preserve"> </v>
      </c>
      <c r="C23" s="48"/>
      <c r="D23" s="48"/>
      <c r="E23" s="50">
        <f t="shared" si="14"/>
        <v>0</v>
      </c>
      <c r="F23" s="50">
        <f t="shared" si="5"/>
        <v>0</v>
      </c>
      <c r="G23" s="50">
        <f t="shared" si="6"/>
        <v>0</v>
      </c>
      <c r="H23" s="51"/>
      <c r="I23" s="52"/>
      <c r="J23" s="53"/>
      <c r="K23" s="52"/>
      <c r="L23" s="53"/>
      <c r="M23" s="52"/>
      <c r="N23" s="53"/>
      <c r="O23" s="52"/>
      <c r="P23" s="53"/>
      <c r="Q23" s="52"/>
      <c r="R23" s="53"/>
      <c r="S23" s="52"/>
      <c r="T23" s="53"/>
      <c r="U23" s="52"/>
      <c r="V23" s="53"/>
      <c r="W23" s="52"/>
      <c r="X23" s="53"/>
      <c r="Y23" s="52"/>
      <c r="Z23" s="53"/>
      <c r="AA23" s="52"/>
      <c r="AB23" s="53"/>
      <c r="AC23" s="52"/>
      <c r="AD23" s="53"/>
      <c r="AE23" s="52"/>
      <c r="AF23" s="53"/>
      <c r="AG23" s="52"/>
      <c r="AH23" s="53"/>
      <c r="AI23" s="52"/>
      <c r="AJ23" s="53"/>
      <c r="AK23" s="52"/>
      <c r="AL23" s="53"/>
      <c r="AM23" s="52"/>
      <c r="AN23" s="53"/>
      <c r="AO23" s="52"/>
      <c r="AP23" s="53"/>
      <c r="AQ23" s="52"/>
      <c r="AR23" s="54">
        <f t="shared" si="7"/>
        <v>0</v>
      </c>
      <c r="AS23" s="50">
        <f t="shared" si="8"/>
        <v>0</v>
      </c>
      <c r="AT23" s="55">
        <f t="shared" si="9"/>
        <v>0</v>
      </c>
      <c r="AU23" s="56">
        <f t="shared" si="10"/>
        <v>0</v>
      </c>
      <c r="AV23" s="57">
        <f t="shared" si="11"/>
        <v>0</v>
      </c>
      <c r="AW23" s="58">
        <f t="shared" si="12"/>
        <v>0</v>
      </c>
      <c r="AX23" s="54">
        <f>COUNTIF($H23:AQ23,"M")</f>
        <v>0</v>
      </c>
      <c r="AY23" s="59">
        <f t="shared" si="0"/>
        <v>0</v>
      </c>
      <c r="AZ23" s="54">
        <f>COUNTIF($H23:AQ23,"RDV")</f>
        <v>0</v>
      </c>
      <c r="BA23" s="59">
        <f t="shared" si="1"/>
        <v>0</v>
      </c>
      <c r="BB23" s="54">
        <f>COUNTIF($H23:AQ23,"A")</f>
        <v>0</v>
      </c>
      <c r="BC23" s="59">
        <f t="shared" si="2"/>
        <v>0</v>
      </c>
      <c r="BD23" s="54">
        <f>COUNTIF($H23:AQ23,"NJ")</f>
        <v>0</v>
      </c>
      <c r="BE23" s="59">
        <f t="shared" si="3"/>
        <v>0</v>
      </c>
      <c r="BF23" s="54">
        <f t="shared" si="13"/>
        <v>0</v>
      </c>
      <c r="BG23" s="59">
        <f t="shared" si="4"/>
        <v>0</v>
      </c>
      <c r="BH23" s="129"/>
    </row>
    <row r="24" spans="2:60" x14ac:dyDescent="0.25">
      <c r="B24" s="21" t="str">
        <f>Mai!B24</f>
        <v xml:space="preserve"> </v>
      </c>
      <c r="C24" s="48"/>
      <c r="D24" s="48"/>
      <c r="E24" s="50">
        <f t="shared" si="14"/>
        <v>0</v>
      </c>
      <c r="F24" s="50">
        <f t="shared" si="5"/>
        <v>0</v>
      </c>
      <c r="G24" s="50">
        <f t="shared" si="6"/>
        <v>0</v>
      </c>
      <c r="H24" s="51"/>
      <c r="I24" s="52"/>
      <c r="J24" s="53"/>
      <c r="K24" s="52"/>
      <c r="L24" s="53"/>
      <c r="M24" s="52"/>
      <c r="N24" s="53"/>
      <c r="O24" s="52"/>
      <c r="P24" s="53"/>
      <c r="Q24" s="52"/>
      <c r="R24" s="53"/>
      <c r="S24" s="52"/>
      <c r="T24" s="53"/>
      <c r="U24" s="52"/>
      <c r="V24" s="53"/>
      <c r="W24" s="52"/>
      <c r="X24" s="53"/>
      <c r="Y24" s="52"/>
      <c r="Z24" s="53"/>
      <c r="AA24" s="52"/>
      <c r="AB24" s="53"/>
      <c r="AC24" s="52"/>
      <c r="AD24" s="53"/>
      <c r="AE24" s="52"/>
      <c r="AF24" s="53"/>
      <c r="AG24" s="52"/>
      <c r="AH24" s="53"/>
      <c r="AI24" s="52"/>
      <c r="AJ24" s="53"/>
      <c r="AK24" s="52"/>
      <c r="AL24" s="53"/>
      <c r="AM24" s="52"/>
      <c r="AN24" s="53"/>
      <c r="AO24" s="52"/>
      <c r="AP24" s="53"/>
      <c r="AQ24" s="52"/>
      <c r="AR24" s="54">
        <f t="shared" si="7"/>
        <v>0</v>
      </c>
      <c r="AS24" s="50">
        <f t="shared" si="8"/>
        <v>0</v>
      </c>
      <c r="AT24" s="55">
        <f t="shared" si="9"/>
        <v>0</v>
      </c>
      <c r="AU24" s="56">
        <f t="shared" si="10"/>
        <v>0</v>
      </c>
      <c r="AV24" s="57">
        <f t="shared" si="11"/>
        <v>0</v>
      </c>
      <c r="AW24" s="58">
        <f t="shared" si="12"/>
        <v>0</v>
      </c>
      <c r="AX24" s="54">
        <f>COUNTIF($H24:AQ24,"M")</f>
        <v>0</v>
      </c>
      <c r="AY24" s="59">
        <f t="shared" si="0"/>
        <v>0</v>
      </c>
      <c r="AZ24" s="54">
        <f>COUNTIF($H24:AQ24,"RDV")</f>
        <v>0</v>
      </c>
      <c r="BA24" s="59">
        <f t="shared" si="1"/>
        <v>0</v>
      </c>
      <c r="BB24" s="54">
        <f>COUNTIF($H24:AQ24,"A")</f>
        <v>0</v>
      </c>
      <c r="BC24" s="59">
        <f t="shared" si="2"/>
        <v>0</v>
      </c>
      <c r="BD24" s="54">
        <f>COUNTIF($H24:AQ24,"NJ")</f>
        <v>0</v>
      </c>
      <c r="BE24" s="59">
        <f t="shared" si="3"/>
        <v>0</v>
      </c>
      <c r="BF24" s="54">
        <f t="shared" si="13"/>
        <v>0</v>
      </c>
      <c r="BG24" s="59">
        <f t="shared" si="4"/>
        <v>0</v>
      </c>
      <c r="BH24" s="129"/>
    </row>
    <row r="25" spans="2:60" x14ac:dyDescent="0.25">
      <c r="B25" s="21" t="str">
        <f>Mai!B25</f>
        <v xml:space="preserve"> </v>
      </c>
      <c r="C25" s="48"/>
      <c r="D25" s="48"/>
      <c r="E25" s="50">
        <f t="shared" si="14"/>
        <v>0</v>
      </c>
      <c r="F25" s="50">
        <f t="shared" si="5"/>
        <v>0</v>
      </c>
      <c r="G25" s="50">
        <f t="shared" si="6"/>
        <v>0</v>
      </c>
      <c r="H25" s="51"/>
      <c r="I25" s="52"/>
      <c r="J25" s="53"/>
      <c r="K25" s="52"/>
      <c r="L25" s="53"/>
      <c r="M25" s="52"/>
      <c r="N25" s="53"/>
      <c r="O25" s="52"/>
      <c r="P25" s="53"/>
      <c r="Q25" s="52"/>
      <c r="R25" s="53"/>
      <c r="S25" s="52"/>
      <c r="T25" s="53"/>
      <c r="U25" s="52"/>
      <c r="V25" s="53"/>
      <c r="W25" s="52"/>
      <c r="X25" s="53"/>
      <c r="Y25" s="52"/>
      <c r="Z25" s="53"/>
      <c r="AA25" s="52"/>
      <c r="AB25" s="53"/>
      <c r="AC25" s="52"/>
      <c r="AD25" s="53"/>
      <c r="AE25" s="52"/>
      <c r="AF25" s="53"/>
      <c r="AG25" s="52"/>
      <c r="AH25" s="53"/>
      <c r="AI25" s="52"/>
      <c r="AJ25" s="53"/>
      <c r="AK25" s="52"/>
      <c r="AL25" s="53"/>
      <c r="AM25" s="52"/>
      <c r="AN25" s="53"/>
      <c r="AO25" s="52"/>
      <c r="AP25" s="53"/>
      <c r="AQ25" s="52"/>
      <c r="AR25" s="54">
        <f t="shared" si="7"/>
        <v>0</v>
      </c>
      <c r="AS25" s="50">
        <f t="shared" si="8"/>
        <v>0</v>
      </c>
      <c r="AT25" s="55">
        <f t="shared" si="9"/>
        <v>0</v>
      </c>
      <c r="AU25" s="56">
        <f t="shared" si="10"/>
        <v>0</v>
      </c>
      <c r="AV25" s="57">
        <f t="shared" si="11"/>
        <v>0</v>
      </c>
      <c r="AW25" s="58">
        <f t="shared" si="12"/>
        <v>0</v>
      </c>
      <c r="AX25" s="54">
        <f>COUNTIF($H25:AQ25,"M")</f>
        <v>0</v>
      </c>
      <c r="AY25" s="59">
        <f t="shared" si="0"/>
        <v>0</v>
      </c>
      <c r="AZ25" s="54">
        <f>COUNTIF($H25:AQ25,"RDV")</f>
        <v>0</v>
      </c>
      <c r="BA25" s="59">
        <f t="shared" si="1"/>
        <v>0</v>
      </c>
      <c r="BB25" s="54">
        <f>COUNTIF($H25:AQ25,"A")</f>
        <v>0</v>
      </c>
      <c r="BC25" s="59">
        <f t="shared" si="2"/>
        <v>0</v>
      </c>
      <c r="BD25" s="54">
        <f>COUNTIF($H25:AQ25,"NJ")</f>
        <v>0</v>
      </c>
      <c r="BE25" s="59">
        <f t="shared" si="3"/>
        <v>0</v>
      </c>
      <c r="BF25" s="54">
        <f t="shared" si="13"/>
        <v>0</v>
      </c>
      <c r="BG25" s="59">
        <f t="shared" si="4"/>
        <v>0</v>
      </c>
      <c r="BH25" s="129"/>
    </row>
    <row r="26" spans="2:60" x14ac:dyDescent="0.25">
      <c r="B26" s="21" t="str">
        <f>Mai!B26</f>
        <v xml:space="preserve"> </v>
      </c>
      <c r="C26" s="48"/>
      <c r="D26" s="48"/>
      <c r="E26" s="50">
        <f t="shared" si="14"/>
        <v>0</v>
      </c>
      <c r="F26" s="50">
        <f t="shared" si="5"/>
        <v>0</v>
      </c>
      <c r="G26" s="50">
        <f t="shared" si="6"/>
        <v>0</v>
      </c>
      <c r="H26" s="51"/>
      <c r="I26" s="52"/>
      <c r="J26" s="53"/>
      <c r="K26" s="52"/>
      <c r="L26" s="53"/>
      <c r="M26" s="52"/>
      <c r="N26" s="53"/>
      <c r="O26" s="52"/>
      <c r="P26" s="53"/>
      <c r="Q26" s="52"/>
      <c r="R26" s="53"/>
      <c r="S26" s="52"/>
      <c r="T26" s="53"/>
      <c r="U26" s="52"/>
      <c r="V26" s="53"/>
      <c r="W26" s="52"/>
      <c r="X26" s="53"/>
      <c r="Y26" s="52"/>
      <c r="Z26" s="53"/>
      <c r="AA26" s="52"/>
      <c r="AB26" s="53"/>
      <c r="AC26" s="52"/>
      <c r="AD26" s="53"/>
      <c r="AE26" s="52"/>
      <c r="AF26" s="53"/>
      <c r="AG26" s="52"/>
      <c r="AH26" s="53"/>
      <c r="AI26" s="52"/>
      <c r="AJ26" s="53"/>
      <c r="AK26" s="52"/>
      <c r="AL26" s="53"/>
      <c r="AM26" s="52"/>
      <c r="AN26" s="53"/>
      <c r="AO26" s="52"/>
      <c r="AP26" s="53"/>
      <c r="AQ26" s="52"/>
      <c r="AR26" s="54">
        <f t="shared" si="7"/>
        <v>0</v>
      </c>
      <c r="AS26" s="50">
        <f t="shared" si="8"/>
        <v>0</v>
      </c>
      <c r="AT26" s="55">
        <f t="shared" si="9"/>
        <v>0</v>
      </c>
      <c r="AU26" s="56">
        <f t="shared" si="10"/>
        <v>0</v>
      </c>
      <c r="AV26" s="57">
        <f t="shared" si="11"/>
        <v>0</v>
      </c>
      <c r="AW26" s="58">
        <f t="shared" si="12"/>
        <v>0</v>
      </c>
      <c r="AX26" s="54">
        <f>COUNTIF($H26:AQ26,"M")</f>
        <v>0</v>
      </c>
      <c r="AY26" s="59">
        <f t="shared" si="0"/>
        <v>0</v>
      </c>
      <c r="AZ26" s="54">
        <f>COUNTIF($H26:AQ26,"RDV")</f>
        <v>0</v>
      </c>
      <c r="BA26" s="59">
        <f t="shared" si="1"/>
        <v>0</v>
      </c>
      <c r="BB26" s="54">
        <f>COUNTIF($H26:AQ26,"A")</f>
        <v>0</v>
      </c>
      <c r="BC26" s="59">
        <f t="shared" si="2"/>
        <v>0</v>
      </c>
      <c r="BD26" s="54">
        <f>COUNTIF($H26:AQ26,"NJ")</f>
        <v>0</v>
      </c>
      <c r="BE26" s="59">
        <f t="shared" si="3"/>
        <v>0</v>
      </c>
      <c r="BF26" s="54">
        <f t="shared" si="13"/>
        <v>0</v>
      </c>
      <c r="BG26" s="59">
        <f t="shared" si="4"/>
        <v>0</v>
      </c>
      <c r="BH26" s="129"/>
    </row>
    <row r="27" spans="2:60" x14ac:dyDescent="0.25">
      <c r="B27" s="21" t="str">
        <f>Mai!B27</f>
        <v xml:space="preserve"> </v>
      </c>
      <c r="C27" s="48"/>
      <c r="D27" s="48"/>
      <c r="E27" s="50">
        <f t="shared" si="14"/>
        <v>0</v>
      </c>
      <c r="F27" s="50">
        <f t="shared" si="5"/>
        <v>0</v>
      </c>
      <c r="G27" s="50">
        <f t="shared" si="6"/>
        <v>0</v>
      </c>
      <c r="H27" s="51"/>
      <c r="I27" s="52"/>
      <c r="J27" s="53"/>
      <c r="K27" s="52"/>
      <c r="L27" s="53"/>
      <c r="M27" s="52"/>
      <c r="N27" s="53"/>
      <c r="O27" s="52"/>
      <c r="P27" s="53"/>
      <c r="Q27" s="52"/>
      <c r="R27" s="53"/>
      <c r="S27" s="52"/>
      <c r="T27" s="53"/>
      <c r="U27" s="52"/>
      <c r="V27" s="53"/>
      <c r="W27" s="52"/>
      <c r="X27" s="53"/>
      <c r="Y27" s="52"/>
      <c r="Z27" s="53"/>
      <c r="AA27" s="52"/>
      <c r="AB27" s="53"/>
      <c r="AC27" s="52"/>
      <c r="AD27" s="53"/>
      <c r="AE27" s="52"/>
      <c r="AF27" s="53"/>
      <c r="AG27" s="52"/>
      <c r="AH27" s="53"/>
      <c r="AI27" s="52"/>
      <c r="AJ27" s="53"/>
      <c r="AK27" s="52"/>
      <c r="AL27" s="53"/>
      <c r="AM27" s="52"/>
      <c r="AN27" s="53"/>
      <c r="AO27" s="52"/>
      <c r="AP27" s="53"/>
      <c r="AQ27" s="52"/>
      <c r="AR27" s="54">
        <f t="shared" si="7"/>
        <v>0</v>
      </c>
      <c r="AS27" s="50">
        <f t="shared" si="8"/>
        <v>0</v>
      </c>
      <c r="AT27" s="55">
        <f t="shared" si="9"/>
        <v>0</v>
      </c>
      <c r="AU27" s="56">
        <f t="shared" si="10"/>
        <v>0</v>
      </c>
      <c r="AV27" s="57">
        <f t="shared" si="11"/>
        <v>0</v>
      </c>
      <c r="AW27" s="58">
        <f t="shared" si="12"/>
        <v>0</v>
      </c>
      <c r="AX27" s="54">
        <f>COUNTIF($H27:AQ27,"M")</f>
        <v>0</v>
      </c>
      <c r="AY27" s="59">
        <f t="shared" si="0"/>
        <v>0</v>
      </c>
      <c r="AZ27" s="54">
        <f>COUNTIF($H27:AQ27,"RDV")</f>
        <v>0</v>
      </c>
      <c r="BA27" s="59">
        <f t="shared" si="1"/>
        <v>0</v>
      </c>
      <c r="BB27" s="54">
        <f>COUNTIF($H27:AQ27,"A")</f>
        <v>0</v>
      </c>
      <c r="BC27" s="59">
        <f t="shared" si="2"/>
        <v>0</v>
      </c>
      <c r="BD27" s="54">
        <f>COUNTIF($H27:AQ27,"NJ")</f>
        <v>0</v>
      </c>
      <c r="BE27" s="59">
        <f t="shared" si="3"/>
        <v>0</v>
      </c>
      <c r="BF27" s="54">
        <f t="shared" si="13"/>
        <v>0</v>
      </c>
      <c r="BG27" s="59">
        <f t="shared" si="4"/>
        <v>0</v>
      </c>
      <c r="BH27" s="129"/>
    </row>
    <row r="28" spans="2:60" x14ac:dyDescent="0.25">
      <c r="B28" s="21" t="str">
        <f>Mai!B28</f>
        <v xml:space="preserve"> </v>
      </c>
      <c r="C28" s="48"/>
      <c r="D28" s="48"/>
      <c r="E28" s="50">
        <f t="shared" si="14"/>
        <v>0</v>
      </c>
      <c r="F28" s="50">
        <f t="shared" si="5"/>
        <v>0</v>
      </c>
      <c r="G28" s="50">
        <f t="shared" si="6"/>
        <v>0</v>
      </c>
      <c r="H28" s="51"/>
      <c r="I28" s="52"/>
      <c r="J28" s="53"/>
      <c r="K28" s="52"/>
      <c r="L28" s="53"/>
      <c r="M28" s="52"/>
      <c r="N28" s="53"/>
      <c r="O28" s="52"/>
      <c r="P28" s="53"/>
      <c r="Q28" s="52"/>
      <c r="R28" s="53"/>
      <c r="S28" s="52"/>
      <c r="T28" s="53"/>
      <c r="U28" s="52"/>
      <c r="V28" s="53"/>
      <c r="W28" s="52"/>
      <c r="X28" s="53"/>
      <c r="Y28" s="52"/>
      <c r="Z28" s="53"/>
      <c r="AA28" s="52"/>
      <c r="AB28" s="53"/>
      <c r="AC28" s="52"/>
      <c r="AD28" s="53"/>
      <c r="AE28" s="52"/>
      <c r="AF28" s="53"/>
      <c r="AG28" s="52"/>
      <c r="AH28" s="53"/>
      <c r="AI28" s="52"/>
      <c r="AJ28" s="53"/>
      <c r="AK28" s="52"/>
      <c r="AL28" s="53"/>
      <c r="AM28" s="52"/>
      <c r="AN28" s="53"/>
      <c r="AO28" s="52"/>
      <c r="AP28" s="53"/>
      <c r="AQ28" s="52"/>
      <c r="AR28" s="54">
        <f t="shared" si="7"/>
        <v>0</v>
      </c>
      <c r="AS28" s="50">
        <f t="shared" si="8"/>
        <v>0</v>
      </c>
      <c r="AT28" s="55">
        <f t="shared" si="9"/>
        <v>0</v>
      </c>
      <c r="AU28" s="56">
        <f t="shared" si="10"/>
        <v>0</v>
      </c>
      <c r="AV28" s="57">
        <f t="shared" si="11"/>
        <v>0</v>
      </c>
      <c r="AW28" s="58">
        <f t="shared" si="12"/>
        <v>0</v>
      </c>
      <c r="AX28" s="54">
        <f>COUNTIF($H28:AQ28,"M")</f>
        <v>0</v>
      </c>
      <c r="AY28" s="59">
        <f t="shared" si="0"/>
        <v>0</v>
      </c>
      <c r="AZ28" s="54">
        <f>COUNTIF($H28:AQ28,"RDV")</f>
        <v>0</v>
      </c>
      <c r="BA28" s="59">
        <f t="shared" si="1"/>
        <v>0</v>
      </c>
      <c r="BB28" s="54">
        <f>COUNTIF($H28:AQ28,"A")</f>
        <v>0</v>
      </c>
      <c r="BC28" s="59">
        <f t="shared" si="2"/>
        <v>0</v>
      </c>
      <c r="BD28" s="54">
        <f>COUNTIF($H28:AQ28,"NJ")</f>
        <v>0</v>
      </c>
      <c r="BE28" s="59">
        <f t="shared" si="3"/>
        <v>0</v>
      </c>
      <c r="BF28" s="54">
        <f t="shared" si="13"/>
        <v>0</v>
      </c>
      <c r="BG28" s="59">
        <f t="shared" si="4"/>
        <v>0</v>
      </c>
      <c r="BH28" s="129"/>
    </row>
    <row r="29" spans="2:60" x14ac:dyDescent="0.25">
      <c r="B29" s="21" t="str">
        <f>Mai!B29</f>
        <v xml:space="preserve"> </v>
      </c>
      <c r="C29" s="48"/>
      <c r="D29" s="48"/>
      <c r="E29" s="50">
        <f t="shared" si="14"/>
        <v>0</v>
      </c>
      <c r="F29" s="50">
        <f t="shared" si="5"/>
        <v>0</v>
      </c>
      <c r="G29" s="50">
        <f t="shared" si="6"/>
        <v>0</v>
      </c>
      <c r="H29" s="51"/>
      <c r="I29" s="52"/>
      <c r="J29" s="53"/>
      <c r="K29" s="52"/>
      <c r="L29" s="53"/>
      <c r="M29" s="52"/>
      <c r="N29" s="53"/>
      <c r="O29" s="52"/>
      <c r="P29" s="53"/>
      <c r="Q29" s="52"/>
      <c r="R29" s="53"/>
      <c r="S29" s="52"/>
      <c r="T29" s="53"/>
      <c r="U29" s="52"/>
      <c r="V29" s="53"/>
      <c r="W29" s="52"/>
      <c r="X29" s="53"/>
      <c r="Y29" s="52"/>
      <c r="Z29" s="53"/>
      <c r="AA29" s="52"/>
      <c r="AB29" s="53"/>
      <c r="AC29" s="52"/>
      <c r="AD29" s="53"/>
      <c r="AE29" s="52"/>
      <c r="AF29" s="53"/>
      <c r="AG29" s="52"/>
      <c r="AH29" s="53"/>
      <c r="AI29" s="52"/>
      <c r="AJ29" s="53"/>
      <c r="AK29" s="52"/>
      <c r="AL29" s="53"/>
      <c r="AM29" s="52"/>
      <c r="AN29" s="53"/>
      <c r="AO29" s="52"/>
      <c r="AP29" s="53"/>
      <c r="AQ29" s="52"/>
      <c r="AR29" s="54">
        <f t="shared" si="7"/>
        <v>0</v>
      </c>
      <c r="AS29" s="50">
        <f t="shared" si="8"/>
        <v>0</v>
      </c>
      <c r="AT29" s="55">
        <f t="shared" si="9"/>
        <v>0</v>
      </c>
      <c r="AU29" s="56">
        <f t="shared" si="10"/>
        <v>0</v>
      </c>
      <c r="AV29" s="57">
        <f t="shared" si="11"/>
        <v>0</v>
      </c>
      <c r="AW29" s="58">
        <f t="shared" si="12"/>
        <v>0</v>
      </c>
      <c r="AX29" s="54">
        <f>COUNTIF($H29:AQ29,"M")</f>
        <v>0</v>
      </c>
      <c r="AY29" s="59">
        <f t="shared" si="0"/>
        <v>0</v>
      </c>
      <c r="AZ29" s="54">
        <f>COUNTIF($H29:AQ29,"RDV")</f>
        <v>0</v>
      </c>
      <c r="BA29" s="59">
        <f t="shared" si="1"/>
        <v>0</v>
      </c>
      <c r="BB29" s="54">
        <f>COUNTIF($H29:AQ29,"A")</f>
        <v>0</v>
      </c>
      <c r="BC29" s="59">
        <f t="shared" si="2"/>
        <v>0</v>
      </c>
      <c r="BD29" s="54">
        <f>COUNTIF($H29:AQ29,"NJ")</f>
        <v>0</v>
      </c>
      <c r="BE29" s="59">
        <f t="shared" si="3"/>
        <v>0</v>
      </c>
      <c r="BF29" s="54">
        <f t="shared" si="13"/>
        <v>0</v>
      </c>
      <c r="BG29" s="59">
        <f t="shared" si="4"/>
        <v>0</v>
      </c>
      <c r="BH29" s="129"/>
    </row>
    <row r="30" spans="2:60" x14ac:dyDescent="0.25">
      <c r="B30" s="21" t="str">
        <f>Mai!B30</f>
        <v xml:space="preserve"> </v>
      </c>
      <c r="C30" s="48"/>
      <c r="D30" s="48"/>
      <c r="E30" s="50">
        <f t="shared" si="14"/>
        <v>0</v>
      </c>
      <c r="F30" s="50">
        <f t="shared" si="5"/>
        <v>0</v>
      </c>
      <c r="G30" s="50">
        <f t="shared" si="6"/>
        <v>0</v>
      </c>
      <c r="H30" s="51"/>
      <c r="I30" s="52"/>
      <c r="J30" s="53"/>
      <c r="K30" s="52"/>
      <c r="L30" s="53"/>
      <c r="M30" s="52"/>
      <c r="N30" s="53"/>
      <c r="O30" s="52"/>
      <c r="P30" s="53"/>
      <c r="Q30" s="52"/>
      <c r="R30" s="53"/>
      <c r="S30" s="52"/>
      <c r="T30" s="53"/>
      <c r="U30" s="52"/>
      <c r="V30" s="53"/>
      <c r="W30" s="52"/>
      <c r="X30" s="53"/>
      <c r="Y30" s="52"/>
      <c r="Z30" s="53"/>
      <c r="AA30" s="52"/>
      <c r="AB30" s="53"/>
      <c r="AC30" s="52"/>
      <c r="AD30" s="53"/>
      <c r="AE30" s="52"/>
      <c r="AF30" s="53"/>
      <c r="AG30" s="52"/>
      <c r="AH30" s="53"/>
      <c r="AI30" s="52"/>
      <c r="AJ30" s="53"/>
      <c r="AK30" s="52"/>
      <c r="AL30" s="53"/>
      <c r="AM30" s="52"/>
      <c r="AN30" s="53"/>
      <c r="AO30" s="52"/>
      <c r="AP30" s="53"/>
      <c r="AQ30" s="52"/>
      <c r="AR30" s="54">
        <f t="shared" si="7"/>
        <v>0</v>
      </c>
      <c r="AS30" s="50">
        <f t="shared" si="8"/>
        <v>0</v>
      </c>
      <c r="AT30" s="55">
        <f t="shared" si="9"/>
        <v>0</v>
      </c>
      <c r="AU30" s="56">
        <f t="shared" si="10"/>
        <v>0</v>
      </c>
      <c r="AV30" s="57">
        <f t="shared" si="11"/>
        <v>0</v>
      </c>
      <c r="AW30" s="58">
        <f t="shared" si="12"/>
        <v>0</v>
      </c>
      <c r="AX30" s="54">
        <f>COUNTIF($H30:AQ30,"M")</f>
        <v>0</v>
      </c>
      <c r="AY30" s="59">
        <f t="shared" si="0"/>
        <v>0</v>
      </c>
      <c r="AZ30" s="54">
        <f>COUNTIF($H30:AQ30,"RDV")</f>
        <v>0</v>
      </c>
      <c r="BA30" s="59">
        <f t="shared" si="1"/>
        <v>0</v>
      </c>
      <c r="BB30" s="54">
        <f>COUNTIF($H30:AQ30,"A")</f>
        <v>0</v>
      </c>
      <c r="BC30" s="59">
        <f t="shared" si="2"/>
        <v>0</v>
      </c>
      <c r="BD30" s="54">
        <f>COUNTIF($H30:AQ30,"NJ")</f>
        <v>0</v>
      </c>
      <c r="BE30" s="59">
        <f t="shared" si="3"/>
        <v>0</v>
      </c>
      <c r="BF30" s="54">
        <f t="shared" si="13"/>
        <v>0</v>
      </c>
      <c r="BG30" s="59">
        <f t="shared" si="4"/>
        <v>0</v>
      </c>
      <c r="BH30" s="129"/>
    </row>
    <row r="31" spans="2:60" x14ac:dyDescent="0.25">
      <c r="B31" s="21" t="str">
        <f>Mai!B31</f>
        <v xml:space="preserve"> </v>
      </c>
      <c r="C31" s="48"/>
      <c r="D31" s="48"/>
      <c r="E31" s="50">
        <f t="shared" si="14"/>
        <v>0</v>
      </c>
      <c r="F31" s="50">
        <f t="shared" si="5"/>
        <v>0</v>
      </c>
      <c r="G31" s="50">
        <f t="shared" si="6"/>
        <v>0</v>
      </c>
      <c r="H31" s="51"/>
      <c r="I31" s="52"/>
      <c r="J31" s="53"/>
      <c r="K31" s="52"/>
      <c r="L31" s="53"/>
      <c r="M31" s="52"/>
      <c r="N31" s="53"/>
      <c r="O31" s="52"/>
      <c r="P31" s="53"/>
      <c r="Q31" s="52"/>
      <c r="R31" s="53"/>
      <c r="S31" s="52"/>
      <c r="T31" s="53"/>
      <c r="U31" s="52"/>
      <c r="V31" s="53"/>
      <c r="W31" s="52"/>
      <c r="X31" s="53"/>
      <c r="Y31" s="52"/>
      <c r="Z31" s="53"/>
      <c r="AA31" s="52"/>
      <c r="AB31" s="53"/>
      <c r="AC31" s="52"/>
      <c r="AD31" s="53"/>
      <c r="AE31" s="52"/>
      <c r="AF31" s="53"/>
      <c r="AG31" s="52"/>
      <c r="AH31" s="53"/>
      <c r="AI31" s="52"/>
      <c r="AJ31" s="53"/>
      <c r="AK31" s="52"/>
      <c r="AL31" s="53"/>
      <c r="AM31" s="52"/>
      <c r="AN31" s="53"/>
      <c r="AO31" s="52"/>
      <c r="AP31" s="53"/>
      <c r="AQ31" s="52"/>
      <c r="AR31" s="54">
        <f t="shared" si="7"/>
        <v>0</v>
      </c>
      <c r="AS31" s="50">
        <f t="shared" si="8"/>
        <v>0</v>
      </c>
      <c r="AT31" s="55">
        <f t="shared" si="9"/>
        <v>0</v>
      </c>
      <c r="AU31" s="56">
        <f t="shared" si="10"/>
        <v>0</v>
      </c>
      <c r="AV31" s="57">
        <f t="shared" si="11"/>
        <v>0</v>
      </c>
      <c r="AW31" s="58">
        <f t="shared" si="12"/>
        <v>0</v>
      </c>
      <c r="AX31" s="54">
        <f>COUNTIF($H31:AQ31,"M")</f>
        <v>0</v>
      </c>
      <c r="AY31" s="59">
        <f t="shared" si="0"/>
        <v>0</v>
      </c>
      <c r="AZ31" s="54">
        <f>COUNTIF($H31:AQ31,"RDV")</f>
        <v>0</v>
      </c>
      <c r="BA31" s="59">
        <f t="shared" si="1"/>
        <v>0</v>
      </c>
      <c r="BB31" s="54">
        <f>COUNTIF($H31:AQ31,"A")</f>
        <v>0</v>
      </c>
      <c r="BC31" s="59">
        <f t="shared" si="2"/>
        <v>0</v>
      </c>
      <c r="BD31" s="54">
        <f>COUNTIF($H31:AQ31,"NJ")</f>
        <v>0</v>
      </c>
      <c r="BE31" s="59">
        <f t="shared" si="3"/>
        <v>0</v>
      </c>
      <c r="BF31" s="54">
        <f t="shared" si="13"/>
        <v>0</v>
      </c>
      <c r="BG31" s="59">
        <f t="shared" si="4"/>
        <v>0</v>
      </c>
      <c r="BH31" s="129"/>
    </row>
    <row r="32" spans="2:60" x14ac:dyDescent="0.25">
      <c r="B32" s="21" t="str">
        <f>Mai!B32</f>
        <v xml:space="preserve"> </v>
      </c>
      <c r="C32" s="48"/>
      <c r="D32" s="48"/>
      <c r="E32" s="50">
        <f t="shared" si="14"/>
        <v>0</v>
      </c>
      <c r="F32" s="50">
        <f t="shared" si="5"/>
        <v>0</v>
      </c>
      <c r="G32" s="50">
        <f t="shared" si="6"/>
        <v>0</v>
      </c>
      <c r="H32" s="51"/>
      <c r="I32" s="52"/>
      <c r="J32" s="53"/>
      <c r="K32" s="52"/>
      <c r="L32" s="53"/>
      <c r="M32" s="52"/>
      <c r="N32" s="53"/>
      <c r="O32" s="52"/>
      <c r="P32" s="53"/>
      <c r="Q32" s="52"/>
      <c r="R32" s="53"/>
      <c r="S32" s="52"/>
      <c r="T32" s="53"/>
      <c r="U32" s="52"/>
      <c r="V32" s="53"/>
      <c r="W32" s="52"/>
      <c r="X32" s="53"/>
      <c r="Y32" s="52"/>
      <c r="Z32" s="53"/>
      <c r="AA32" s="52"/>
      <c r="AB32" s="53"/>
      <c r="AC32" s="52"/>
      <c r="AD32" s="53"/>
      <c r="AE32" s="52"/>
      <c r="AF32" s="53"/>
      <c r="AG32" s="52"/>
      <c r="AH32" s="53"/>
      <c r="AI32" s="52"/>
      <c r="AJ32" s="53"/>
      <c r="AK32" s="52"/>
      <c r="AL32" s="53"/>
      <c r="AM32" s="52"/>
      <c r="AN32" s="53"/>
      <c r="AO32" s="52"/>
      <c r="AP32" s="53"/>
      <c r="AQ32" s="52"/>
      <c r="AR32" s="54">
        <f t="shared" si="7"/>
        <v>0</v>
      </c>
      <c r="AS32" s="50">
        <f t="shared" si="8"/>
        <v>0</v>
      </c>
      <c r="AT32" s="55">
        <f t="shared" si="9"/>
        <v>0</v>
      </c>
      <c r="AU32" s="56">
        <f t="shared" si="10"/>
        <v>0</v>
      </c>
      <c r="AV32" s="57">
        <f t="shared" si="11"/>
        <v>0</v>
      </c>
      <c r="AW32" s="58">
        <f t="shared" si="12"/>
        <v>0</v>
      </c>
      <c r="AX32" s="54">
        <f>COUNTIF($H32:AQ32,"M")</f>
        <v>0</v>
      </c>
      <c r="AY32" s="59">
        <f t="shared" si="0"/>
        <v>0</v>
      </c>
      <c r="AZ32" s="54">
        <f>COUNTIF($H32:AQ32,"RDV")</f>
        <v>0</v>
      </c>
      <c r="BA32" s="59">
        <f t="shared" si="1"/>
        <v>0</v>
      </c>
      <c r="BB32" s="54">
        <f>COUNTIF($H32:AQ32,"A")</f>
        <v>0</v>
      </c>
      <c r="BC32" s="59">
        <f t="shared" si="2"/>
        <v>0</v>
      </c>
      <c r="BD32" s="54">
        <f>COUNTIF($H32:AQ32,"NJ")</f>
        <v>0</v>
      </c>
      <c r="BE32" s="59">
        <f t="shared" si="3"/>
        <v>0</v>
      </c>
      <c r="BF32" s="54">
        <f t="shared" si="13"/>
        <v>0</v>
      </c>
      <c r="BG32" s="59">
        <f t="shared" si="4"/>
        <v>0</v>
      </c>
      <c r="BH32" s="129"/>
    </row>
    <row r="33" spans="2:60" x14ac:dyDescent="0.25">
      <c r="B33" s="21" t="str">
        <f>Mai!B33</f>
        <v xml:space="preserve"> </v>
      </c>
      <c r="C33" s="48"/>
      <c r="D33" s="48"/>
      <c r="E33" s="50">
        <f t="shared" si="14"/>
        <v>0</v>
      </c>
      <c r="F33" s="50">
        <f t="shared" si="5"/>
        <v>0</v>
      </c>
      <c r="G33" s="50">
        <f t="shared" si="6"/>
        <v>0</v>
      </c>
      <c r="H33" s="51"/>
      <c r="I33" s="52"/>
      <c r="J33" s="53"/>
      <c r="K33" s="52"/>
      <c r="L33" s="53"/>
      <c r="M33" s="52"/>
      <c r="N33" s="53"/>
      <c r="O33" s="52"/>
      <c r="P33" s="53"/>
      <c r="Q33" s="52"/>
      <c r="R33" s="53"/>
      <c r="S33" s="52"/>
      <c r="T33" s="53"/>
      <c r="U33" s="52"/>
      <c r="V33" s="53"/>
      <c r="W33" s="52"/>
      <c r="X33" s="53"/>
      <c r="Y33" s="52"/>
      <c r="Z33" s="53"/>
      <c r="AA33" s="52"/>
      <c r="AB33" s="53"/>
      <c r="AC33" s="52"/>
      <c r="AD33" s="53"/>
      <c r="AE33" s="52"/>
      <c r="AF33" s="53"/>
      <c r="AG33" s="52"/>
      <c r="AH33" s="53"/>
      <c r="AI33" s="52"/>
      <c r="AJ33" s="53"/>
      <c r="AK33" s="52"/>
      <c r="AL33" s="53"/>
      <c r="AM33" s="52"/>
      <c r="AN33" s="53"/>
      <c r="AO33" s="52"/>
      <c r="AP33" s="53"/>
      <c r="AQ33" s="52"/>
      <c r="AR33" s="54">
        <f t="shared" si="7"/>
        <v>0</v>
      </c>
      <c r="AS33" s="50">
        <f t="shared" si="8"/>
        <v>0</v>
      </c>
      <c r="AT33" s="55">
        <f t="shared" si="9"/>
        <v>0</v>
      </c>
      <c r="AU33" s="56">
        <f t="shared" si="10"/>
        <v>0</v>
      </c>
      <c r="AV33" s="57">
        <f t="shared" si="11"/>
        <v>0</v>
      </c>
      <c r="AW33" s="58">
        <f t="shared" si="12"/>
        <v>0</v>
      </c>
      <c r="AX33" s="54">
        <f>COUNTIF($H33:AQ33,"M")</f>
        <v>0</v>
      </c>
      <c r="AY33" s="59">
        <f t="shared" si="0"/>
        <v>0</v>
      </c>
      <c r="AZ33" s="54">
        <f>COUNTIF($H33:AQ33,"RDV")</f>
        <v>0</v>
      </c>
      <c r="BA33" s="59">
        <f t="shared" si="1"/>
        <v>0</v>
      </c>
      <c r="BB33" s="54">
        <f>COUNTIF($H33:AQ33,"A")</f>
        <v>0</v>
      </c>
      <c r="BC33" s="59">
        <f t="shared" si="2"/>
        <v>0</v>
      </c>
      <c r="BD33" s="54">
        <f>COUNTIF($H33:AQ33,"NJ")</f>
        <v>0</v>
      </c>
      <c r="BE33" s="59">
        <f t="shared" si="3"/>
        <v>0</v>
      </c>
      <c r="BF33" s="54">
        <f t="shared" si="13"/>
        <v>0</v>
      </c>
      <c r="BG33" s="59">
        <f t="shared" si="4"/>
        <v>0</v>
      </c>
      <c r="BH33" s="129"/>
    </row>
    <row r="34" spans="2:60" x14ac:dyDescent="0.25">
      <c r="B34" s="21" t="str">
        <f>Mai!B34</f>
        <v xml:space="preserve"> </v>
      </c>
      <c r="C34" s="48"/>
      <c r="D34" s="48"/>
      <c r="E34" s="50">
        <f t="shared" si="14"/>
        <v>0</v>
      </c>
      <c r="F34" s="50">
        <f t="shared" si="5"/>
        <v>0</v>
      </c>
      <c r="G34" s="50">
        <f t="shared" si="6"/>
        <v>0</v>
      </c>
      <c r="H34" s="51"/>
      <c r="I34" s="52"/>
      <c r="J34" s="53"/>
      <c r="K34" s="52"/>
      <c r="L34" s="53"/>
      <c r="M34" s="52"/>
      <c r="N34" s="53"/>
      <c r="O34" s="52"/>
      <c r="P34" s="53"/>
      <c r="Q34" s="52"/>
      <c r="R34" s="53"/>
      <c r="S34" s="52"/>
      <c r="T34" s="53"/>
      <c r="U34" s="52"/>
      <c r="V34" s="53"/>
      <c r="W34" s="52"/>
      <c r="X34" s="53"/>
      <c r="Y34" s="52"/>
      <c r="Z34" s="53"/>
      <c r="AA34" s="52"/>
      <c r="AB34" s="53"/>
      <c r="AC34" s="52"/>
      <c r="AD34" s="53"/>
      <c r="AE34" s="52"/>
      <c r="AF34" s="53"/>
      <c r="AG34" s="52"/>
      <c r="AH34" s="53"/>
      <c r="AI34" s="52"/>
      <c r="AJ34" s="53"/>
      <c r="AK34" s="52"/>
      <c r="AL34" s="53"/>
      <c r="AM34" s="52"/>
      <c r="AN34" s="53"/>
      <c r="AO34" s="52"/>
      <c r="AP34" s="53"/>
      <c r="AQ34" s="52"/>
      <c r="AR34" s="54">
        <f t="shared" si="7"/>
        <v>0</v>
      </c>
      <c r="AS34" s="50">
        <f t="shared" si="8"/>
        <v>0</v>
      </c>
      <c r="AT34" s="55">
        <f t="shared" si="9"/>
        <v>0</v>
      </c>
      <c r="AU34" s="56">
        <f t="shared" si="10"/>
        <v>0</v>
      </c>
      <c r="AV34" s="57">
        <f t="shared" si="11"/>
        <v>0</v>
      </c>
      <c r="AW34" s="58">
        <f t="shared" si="12"/>
        <v>0</v>
      </c>
      <c r="AX34" s="54">
        <f>COUNTIF($H34:AQ34,"M")</f>
        <v>0</v>
      </c>
      <c r="AY34" s="59">
        <f t="shared" si="0"/>
        <v>0</v>
      </c>
      <c r="AZ34" s="54">
        <f>COUNTIF($H34:AQ34,"RDV")</f>
        <v>0</v>
      </c>
      <c r="BA34" s="59">
        <f t="shared" si="1"/>
        <v>0</v>
      </c>
      <c r="BB34" s="54">
        <f>COUNTIF($H34:AQ34,"A")</f>
        <v>0</v>
      </c>
      <c r="BC34" s="59">
        <f t="shared" si="2"/>
        <v>0</v>
      </c>
      <c r="BD34" s="54">
        <f>COUNTIF($H34:AQ34,"NJ")</f>
        <v>0</v>
      </c>
      <c r="BE34" s="59">
        <f t="shared" si="3"/>
        <v>0</v>
      </c>
      <c r="BF34" s="54">
        <f t="shared" si="13"/>
        <v>0</v>
      </c>
      <c r="BG34" s="59">
        <f t="shared" si="4"/>
        <v>0</v>
      </c>
      <c r="BH34" s="129"/>
    </row>
    <row r="35" spans="2:60" x14ac:dyDescent="0.25">
      <c r="B35" s="21" t="str">
        <f>Mai!B35</f>
        <v xml:space="preserve"> </v>
      </c>
      <c r="C35" s="48"/>
      <c r="D35" s="48"/>
      <c r="E35" s="50">
        <f t="shared" si="14"/>
        <v>0</v>
      </c>
      <c r="F35" s="50">
        <f t="shared" si="5"/>
        <v>0</v>
      </c>
      <c r="G35" s="50">
        <f t="shared" si="6"/>
        <v>0</v>
      </c>
      <c r="H35" s="51"/>
      <c r="I35" s="52"/>
      <c r="J35" s="53"/>
      <c r="K35" s="52"/>
      <c r="L35" s="53"/>
      <c r="M35" s="52"/>
      <c r="N35" s="53"/>
      <c r="O35" s="52"/>
      <c r="P35" s="53"/>
      <c r="Q35" s="52"/>
      <c r="R35" s="53"/>
      <c r="S35" s="52"/>
      <c r="T35" s="53"/>
      <c r="U35" s="52"/>
      <c r="V35" s="53"/>
      <c r="W35" s="52"/>
      <c r="X35" s="53"/>
      <c r="Y35" s="52"/>
      <c r="Z35" s="53"/>
      <c r="AA35" s="52"/>
      <c r="AB35" s="53"/>
      <c r="AC35" s="52"/>
      <c r="AD35" s="53"/>
      <c r="AE35" s="52"/>
      <c r="AF35" s="53"/>
      <c r="AG35" s="52"/>
      <c r="AH35" s="53"/>
      <c r="AI35" s="52"/>
      <c r="AJ35" s="53"/>
      <c r="AK35" s="52"/>
      <c r="AL35" s="53"/>
      <c r="AM35" s="52"/>
      <c r="AN35" s="53"/>
      <c r="AO35" s="52"/>
      <c r="AP35" s="53"/>
      <c r="AQ35" s="52"/>
      <c r="AR35" s="54">
        <f t="shared" si="7"/>
        <v>0</v>
      </c>
      <c r="AS35" s="50">
        <f t="shared" si="8"/>
        <v>0</v>
      </c>
      <c r="AT35" s="55">
        <f t="shared" si="9"/>
        <v>0</v>
      </c>
      <c r="AU35" s="56">
        <f t="shared" si="10"/>
        <v>0</v>
      </c>
      <c r="AV35" s="57">
        <f t="shared" si="11"/>
        <v>0</v>
      </c>
      <c r="AW35" s="58">
        <f t="shared" si="12"/>
        <v>0</v>
      </c>
      <c r="AX35" s="54">
        <f>COUNTIF($H35:AQ35,"M")</f>
        <v>0</v>
      </c>
      <c r="AY35" s="59">
        <f t="shared" si="0"/>
        <v>0</v>
      </c>
      <c r="AZ35" s="54">
        <f>COUNTIF($H35:AQ35,"RDV")</f>
        <v>0</v>
      </c>
      <c r="BA35" s="59">
        <f t="shared" si="1"/>
        <v>0</v>
      </c>
      <c r="BB35" s="54">
        <f>COUNTIF($H35:AQ35,"A")</f>
        <v>0</v>
      </c>
      <c r="BC35" s="59">
        <f t="shared" si="2"/>
        <v>0</v>
      </c>
      <c r="BD35" s="54">
        <f>COUNTIF($H35:AQ35,"NJ")</f>
        <v>0</v>
      </c>
      <c r="BE35" s="59">
        <f t="shared" si="3"/>
        <v>0</v>
      </c>
      <c r="BF35" s="54">
        <f t="shared" si="13"/>
        <v>0</v>
      </c>
      <c r="BG35" s="59">
        <f t="shared" si="4"/>
        <v>0</v>
      </c>
      <c r="BH35" s="129"/>
    </row>
    <row r="36" spans="2:60" x14ac:dyDescent="0.25">
      <c r="B36" s="21" t="str">
        <f>Mai!B36</f>
        <v xml:space="preserve"> </v>
      </c>
      <c r="C36" s="48"/>
      <c r="D36" s="48"/>
      <c r="E36" s="50">
        <f t="shared" si="14"/>
        <v>0</v>
      </c>
      <c r="F36" s="50">
        <f t="shared" si="5"/>
        <v>0</v>
      </c>
      <c r="G36" s="50">
        <f t="shared" si="6"/>
        <v>0</v>
      </c>
      <c r="H36" s="51"/>
      <c r="I36" s="52"/>
      <c r="J36" s="53"/>
      <c r="K36" s="52"/>
      <c r="L36" s="53"/>
      <c r="M36" s="52"/>
      <c r="N36" s="53"/>
      <c r="O36" s="52"/>
      <c r="P36" s="53"/>
      <c r="Q36" s="52"/>
      <c r="R36" s="53"/>
      <c r="S36" s="52"/>
      <c r="T36" s="53"/>
      <c r="U36" s="52"/>
      <c r="V36" s="53"/>
      <c r="W36" s="52"/>
      <c r="X36" s="53"/>
      <c r="Y36" s="52"/>
      <c r="Z36" s="53"/>
      <c r="AA36" s="52"/>
      <c r="AB36" s="53"/>
      <c r="AC36" s="52"/>
      <c r="AD36" s="53"/>
      <c r="AE36" s="52"/>
      <c r="AF36" s="53"/>
      <c r="AG36" s="52"/>
      <c r="AH36" s="53"/>
      <c r="AI36" s="52"/>
      <c r="AJ36" s="53"/>
      <c r="AK36" s="52"/>
      <c r="AL36" s="53"/>
      <c r="AM36" s="52"/>
      <c r="AN36" s="53"/>
      <c r="AO36" s="52"/>
      <c r="AP36" s="53"/>
      <c r="AQ36" s="52"/>
      <c r="AR36" s="54">
        <f t="shared" si="7"/>
        <v>0</v>
      </c>
      <c r="AS36" s="50">
        <f t="shared" si="8"/>
        <v>0</v>
      </c>
      <c r="AT36" s="55">
        <f t="shared" si="9"/>
        <v>0</v>
      </c>
      <c r="AU36" s="56">
        <f t="shared" si="10"/>
        <v>0</v>
      </c>
      <c r="AV36" s="57">
        <f t="shared" si="11"/>
        <v>0</v>
      </c>
      <c r="AW36" s="58">
        <f t="shared" si="12"/>
        <v>0</v>
      </c>
      <c r="AX36" s="54">
        <f>COUNTIF($H36:AQ36,"M")</f>
        <v>0</v>
      </c>
      <c r="AY36" s="59">
        <f t="shared" si="0"/>
        <v>0</v>
      </c>
      <c r="AZ36" s="54">
        <f>COUNTIF($H36:AQ36,"RDV")</f>
        <v>0</v>
      </c>
      <c r="BA36" s="59">
        <f t="shared" si="1"/>
        <v>0</v>
      </c>
      <c r="BB36" s="54">
        <f>COUNTIF($H36:AQ36,"A")</f>
        <v>0</v>
      </c>
      <c r="BC36" s="59">
        <f t="shared" si="2"/>
        <v>0</v>
      </c>
      <c r="BD36" s="54">
        <f>COUNTIF($H36:AQ36,"NJ")</f>
        <v>0</v>
      </c>
      <c r="BE36" s="59">
        <f t="shared" si="3"/>
        <v>0</v>
      </c>
      <c r="BF36" s="54">
        <f t="shared" si="13"/>
        <v>0</v>
      </c>
      <c r="BG36" s="59">
        <f t="shared" si="4"/>
        <v>0</v>
      </c>
      <c r="BH36" s="129"/>
    </row>
    <row r="37" spans="2:60" x14ac:dyDescent="0.25">
      <c r="B37" s="21" t="str">
        <f>Mai!B37</f>
        <v xml:space="preserve"> </v>
      </c>
      <c r="C37" s="48"/>
      <c r="D37" s="48"/>
      <c r="E37" s="50">
        <f t="shared" si="14"/>
        <v>0</v>
      </c>
      <c r="F37" s="50">
        <f t="shared" si="5"/>
        <v>0</v>
      </c>
      <c r="G37" s="50">
        <f t="shared" si="6"/>
        <v>0</v>
      </c>
      <c r="H37" s="51"/>
      <c r="I37" s="52"/>
      <c r="J37" s="53"/>
      <c r="K37" s="52"/>
      <c r="L37" s="53"/>
      <c r="M37" s="52"/>
      <c r="N37" s="53"/>
      <c r="O37" s="52"/>
      <c r="P37" s="53"/>
      <c r="Q37" s="52"/>
      <c r="R37" s="53"/>
      <c r="S37" s="52"/>
      <c r="T37" s="53"/>
      <c r="U37" s="52"/>
      <c r="V37" s="53"/>
      <c r="W37" s="52"/>
      <c r="X37" s="53"/>
      <c r="Y37" s="52"/>
      <c r="Z37" s="53"/>
      <c r="AA37" s="52"/>
      <c r="AB37" s="53"/>
      <c r="AC37" s="52"/>
      <c r="AD37" s="53"/>
      <c r="AE37" s="52"/>
      <c r="AF37" s="53"/>
      <c r="AG37" s="52"/>
      <c r="AH37" s="53"/>
      <c r="AI37" s="52"/>
      <c r="AJ37" s="53"/>
      <c r="AK37" s="52"/>
      <c r="AL37" s="53"/>
      <c r="AM37" s="52"/>
      <c r="AN37" s="53"/>
      <c r="AO37" s="52"/>
      <c r="AP37" s="53"/>
      <c r="AQ37" s="52"/>
      <c r="AR37" s="54">
        <f t="shared" si="7"/>
        <v>0</v>
      </c>
      <c r="AS37" s="50">
        <f t="shared" si="8"/>
        <v>0</v>
      </c>
      <c r="AT37" s="55">
        <f t="shared" si="9"/>
        <v>0</v>
      </c>
      <c r="AU37" s="56">
        <f t="shared" si="10"/>
        <v>0</v>
      </c>
      <c r="AV37" s="57">
        <f t="shared" si="11"/>
        <v>0</v>
      </c>
      <c r="AW37" s="58">
        <f t="shared" si="12"/>
        <v>0</v>
      </c>
      <c r="AX37" s="54">
        <f>COUNTIF($H37:AQ37,"M")</f>
        <v>0</v>
      </c>
      <c r="AY37" s="59">
        <f t="shared" si="0"/>
        <v>0</v>
      </c>
      <c r="AZ37" s="54">
        <f>COUNTIF($H37:AQ37,"RDV")</f>
        <v>0</v>
      </c>
      <c r="BA37" s="59">
        <f t="shared" si="1"/>
        <v>0</v>
      </c>
      <c r="BB37" s="54">
        <f>COUNTIF($H37:AQ37,"A")</f>
        <v>0</v>
      </c>
      <c r="BC37" s="59">
        <f t="shared" si="2"/>
        <v>0</v>
      </c>
      <c r="BD37" s="54">
        <f>COUNTIF($H37:AQ37,"NJ")</f>
        <v>0</v>
      </c>
      <c r="BE37" s="59">
        <f t="shared" si="3"/>
        <v>0</v>
      </c>
      <c r="BF37" s="54">
        <f t="shared" si="13"/>
        <v>0</v>
      </c>
      <c r="BG37" s="59">
        <f t="shared" si="4"/>
        <v>0</v>
      </c>
      <c r="BH37" s="129"/>
    </row>
    <row r="38" spans="2:60" x14ac:dyDescent="0.25">
      <c r="B38" s="21" t="str">
        <f>Mai!B38</f>
        <v xml:space="preserve"> </v>
      </c>
      <c r="C38" s="48"/>
      <c r="D38" s="48"/>
      <c r="E38" s="50">
        <f t="shared" si="14"/>
        <v>0</v>
      </c>
      <c r="F38" s="50">
        <f t="shared" si="5"/>
        <v>0</v>
      </c>
      <c r="G38" s="50">
        <f t="shared" si="6"/>
        <v>0</v>
      </c>
      <c r="H38" s="51"/>
      <c r="I38" s="52"/>
      <c r="J38" s="53"/>
      <c r="K38" s="52"/>
      <c r="L38" s="53"/>
      <c r="M38" s="52"/>
      <c r="N38" s="53"/>
      <c r="O38" s="52"/>
      <c r="P38" s="53"/>
      <c r="Q38" s="52"/>
      <c r="R38" s="53"/>
      <c r="S38" s="52"/>
      <c r="T38" s="53"/>
      <c r="U38" s="52"/>
      <c r="V38" s="53"/>
      <c r="W38" s="52"/>
      <c r="X38" s="53"/>
      <c r="Y38" s="52"/>
      <c r="Z38" s="53"/>
      <c r="AA38" s="52"/>
      <c r="AB38" s="53"/>
      <c r="AC38" s="52"/>
      <c r="AD38" s="53"/>
      <c r="AE38" s="52"/>
      <c r="AF38" s="53"/>
      <c r="AG38" s="52"/>
      <c r="AH38" s="53"/>
      <c r="AI38" s="52"/>
      <c r="AJ38" s="53"/>
      <c r="AK38" s="52"/>
      <c r="AL38" s="53"/>
      <c r="AM38" s="52"/>
      <c r="AN38" s="53"/>
      <c r="AO38" s="52"/>
      <c r="AP38" s="53"/>
      <c r="AQ38" s="52"/>
      <c r="AR38" s="54">
        <f t="shared" si="7"/>
        <v>0</v>
      </c>
      <c r="AS38" s="50">
        <f t="shared" si="8"/>
        <v>0</v>
      </c>
      <c r="AT38" s="55">
        <f t="shared" si="9"/>
        <v>0</v>
      </c>
      <c r="AU38" s="56">
        <f t="shared" si="10"/>
        <v>0</v>
      </c>
      <c r="AV38" s="57">
        <f t="shared" si="11"/>
        <v>0</v>
      </c>
      <c r="AW38" s="58">
        <f t="shared" si="12"/>
        <v>0</v>
      </c>
      <c r="AX38" s="54">
        <f>COUNTIF($H38:AQ38,"M")</f>
        <v>0</v>
      </c>
      <c r="AY38" s="59">
        <f t="shared" si="0"/>
        <v>0</v>
      </c>
      <c r="AZ38" s="54">
        <f>COUNTIF($H38:AQ38,"RDV")</f>
        <v>0</v>
      </c>
      <c r="BA38" s="59">
        <f t="shared" si="1"/>
        <v>0</v>
      </c>
      <c r="BB38" s="54">
        <f>COUNTIF($H38:AQ38,"A")</f>
        <v>0</v>
      </c>
      <c r="BC38" s="59">
        <f t="shared" si="2"/>
        <v>0</v>
      </c>
      <c r="BD38" s="54">
        <f>COUNTIF($H38:AQ38,"NJ")</f>
        <v>0</v>
      </c>
      <c r="BE38" s="59">
        <f t="shared" si="3"/>
        <v>0</v>
      </c>
      <c r="BF38" s="54">
        <f t="shared" si="13"/>
        <v>0</v>
      </c>
      <c r="BG38" s="59">
        <f t="shared" si="4"/>
        <v>0</v>
      </c>
      <c r="BH38" s="129"/>
    </row>
    <row r="39" spans="2:60" x14ac:dyDescent="0.25">
      <c r="B39" s="21" t="str">
        <f>Mai!B39</f>
        <v xml:space="preserve"> </v>
      </c>
      <c r="C39" s="48"/>
      <c r="D39" s="48"/>
      <c r="E39" s="50">
        <f t="shared" si="14"/>
        <v>0</v>
      </c>
      <c r="F39" s="50">
        <f t="shared" si="5"/>
        <v>0</v>
      </c>
      <c r="G39" s="50">
        <f t="shared" si="6"/>
        <v>0</v>
      </c>
      <c r="H39" s="51"/>
      <c r="I39" s="52"/>
      <c r="J39" s="53"/>
      <c r="K39" s="52"/>
      <c r="L39" s="53"/>
      <c r="M39" s="52"/>
      <c r="N39" s="53"/>
      <c r="O39" s="52"/>
      <c r="P39" s="53"/>
      <c r="Q39" s="52"/>
      <c r="R39" s="53"/>
      <c r="S39" s="52"/>
      <c r="T39" s="53"/>
      <c r="U39" s="52"/>
      <c r="V39" s="53"/>
      <c r="W39" s="52"/>
      <c r="X39" s="53"/>
      <c r="Y39" s="52"/>
      <c r="Z39" s="53"/>
      <c r="AA39" s="52"/>
      <c r="AB39" s="53"/>
      <c r="AC39" s="52"/>
      <c r="AD39" s="53"/>
      <c r="AE39" s="52"/>
      <c r="AF39" s="53"/>
      <c r="AG39" s="52"/>
      <c r="AH39" s="53"/>
      <c r="AI39" s="52"/>
      <c r="AJ39" s="53"/>
      <c r="AK39" s="52"/>
      <c r="AL39" s="53"/>
      <c r="AM39" s="52"/>
      <c r="AN39" s="53"/>
      <c r="AO39" s="52"/>
      <c r="AP39" s="53"/>
      <c r="AQ39" s="52"/>
      <c r="AR39" s="54">
        <f t="shared" si="7"/>
        <v>0</v>
      </c>
      <c r="AS39" s="50">
        <f t="shared" si="8"/>
        <v>0</v>
      </c>
      <c r="AT39" s="55">
        <f t="shared" si="9"/>
        <v>0</v>
      </c>
      <c r="AU39" s="56">
        <f t="shared" si="10"/>
        <v>0</v>
      </c>
      <c r="AV39" s="57">
        <f t="shared" si="11"/>
        <v>0</v>
      </c>
      <c r="AW39" s="58">
        <f t="shared" si="12"/>
        <v>0</v>
      </c>
      <c r="AX39" s="54">
        <f>COUNTIF($H39:AQ39,"M")</f>
        <v>0</v>
      </c>
      <c r="AY39" s="59">
        <f t="shared" si="0"/>
        <v>0</v>
      </c>
      <c r="AZ39" s="54">
        <f>COUNTIF($H39:AQ39,"RDV")</f>
        <v>0</v>
      </c>
      <c r="BA39" s="59">
        <f t="shared" si="1"/>
        <v>0</v>
      </c>
      <c r="BB39" s="54">
        <f>COUNTIF($H39:AQ39,"A")</f>
        <v>0</v>
      </c>
      <c r="BC39" s="59">
        <f t="shared" si="2"/>
        <v>0</v>
      </c>
      <c r="BD39" s="54">
        <f>COUNTIF($H39:AQ39,"NJ")</f>
        <v>0</v>
      </c>
      <c r="BE39" s="59">
        <f t="shared" si="3"/>
        <v>0</v>
      </c>
      <c r="BF39" s="54">
        <f t="shared" si="13"/>
        <v>0</v>
      </c>
      <c r="BG39" s="59">
        <f t="shared" si="4"/>
        <v>0</v>
      </c>
      <c r="BH39" s="129"/>
    </row>
    <row r="40" spans="2:60" x14ac:dyDescent="0.25">
      <c r="B40" s="21" t="str">
        <f>Mai!B40</f>
        <v xml:space="preserve"> </v>
      </c>
      <c r="C40" s="48"/>
      <c r="D40" s="48"/>
      <c r="E40" s="50">
        <f t="shared" si="14"/>
        <v>0</v>
      </c>
      <c r="F40" s="50">
        <f t="shared" si="5"/>
        <v>0</v>
      </c>
      <c r="G40" s="50">
        <f t="shared" si="6"/>
        <v>0</v>
      </c>
      <c r="H40" s="51"/>
      <c r="I40" s="52"/>
      <c r="J40" s="53"/>
      <c r="K40" s="52"/>
      <c r="L40" s="53"/>
      <c r="M40" s="52"/>
      <c r="N40" s="53"/>
      <c r="O40" s="52"/>
      <c r="P40" s="53"/>
      <c r="Q40" s="52"/>
      <c r="R40" s="53"/>
      <c r="S40" s="52"/>
      <c r="T40" s="53"/>
      <c r="U40" s="52"/>
      <c r="V40" s="53"/>
      <c r="W40" s="52"/>
      <c r="X40" s="53"/>
      <c r="Y40" s="52"/>
      <c r="Z40" s="53"/>
      <c r="AA40" s="52"/>
      <c r="AB40" s="53"/>
      <c r="AC40" s="52"/>
      <c r="AD40" s="53"/>
      <c r="AE40" s="52"/>
      <c r="AF40" s="53"/>
      <c r="AG40" s="52"/>
      <c r="AH40" s="53"/>
      <c r="AI40" s="52"/>
      <c r="AJ40" s="53"/>
      <c r="AK40" s="52"/>
      <c r="AL40" s="53"/>
      <c r="AM40" s="52"/>
      <c r="AN40" s="53"/>
      <c r="AO40" s="52"/>
      <c r="AP40" s="53"/>
      <c r="AQ40" s="52"/>
      <c r="AR40" s="54">
        <f t="shared" si="7"/>
        <v>0</v>
      </c>
      <c r="AS40" s="50">
        <f t="shared" si="8"/>
        <v>0</v>
      </c>
      <c r="AT40" s="55">
        <f t="shared" si="9"/>
        <v>0</v>
      </c>
      <c r="AU40" s="56">
        <f t="shared" si="10"/>
        <v>0</v>
      </c>
      <c r="AV40" s="57">
        <f t="shared" si="11"/>
        <v>0</v>
      </c>
      <c r="AW40" s="58">
        <f t="shared" si="12"/>
        <v>0</v>
      </c>
      <c r="AX40" s="54">
        <f>COUNTIF($H40:AQ40,"M")</f>
        <v>0</v>
      </c>
      <c r="AY40" s="59">
        <f t="shared" si="0"/>
        <v>0</v>
      </c>
      <c r="AZ40" s="54">
        <f>COUNTIF($H40:AQ40,"RDV")</f>
        <v>0</v>
      </c>
      <c r="BA40" s="59">
        <f t="shared" si="1"/>
        <v>0</v>
      </c>
      <c r="BB40" s="54">
        <f>COUNTIF($H40:AQ40,"A")</f>
        <v>0</v>
      </c>
      <c r="BC40" s="59">
        <f t="shared" si="2"/>
        <v>0</v>
      </c>
      <c r="BD40" s="54">
        <f>COUNTIF($H40:AQ40,"NJ")</f>
        <v>0</v>
      </c>
      <c r="BE40" s="59">
        <f t="shared" si="3"/>
        <v>0</v>
      </c>
      <c r="BF40" s="54">
        <f t="shared" si="13"/>
        <v>0</v>
      </c>
      <c r="BG40" s="59">
        <f t="shared" si="4"/>
        <v>0</v>
      </c>
      <c r="BH40" s="129"/>
    </row>
    <row r="41" spans="2:60" x14ac:dyDescent="0.25">
      <c r="B41" s="21" t="str">
        <f>Mai!B41</f>
        <v xml:space="preserve"> </v>
      </c>
      <c r="C41" s="48"/>
      <c r="D41" s="48"/>
      <c r="E41" s="50">
        <f t="shared" si="14"/>
        <v>0</v>
      </c>
      <c r="F41" s="50">
        <f t="shared" si="5"/>
        <v>0</v>
      </c>
      <c r="G41" s="50">
        <f t="shared" si="6"/>
        <v>0</v>
      </c>
      <c r="H41" s="51"/>
      <c r="I41" s="52"/>
      <c r="J41" s="53"/>
      <c r="K41" s="52"/>
      <c r="L41" s="53"/>
      <c r="M41" s="52"/>
      <c r="N41" s="53"/>
      <c r="O41" s="52"/>
      <c r="P41" s="53"/>
      <c r="Q41" s="52"/>
      <c r="R41" s="53"/>
      <c r="S41" s="52"/>
      <c r="T41" s="53"/>
      <c r="U41" s="52"/>
      <c r="V41" s="53"/>
      <c r="W41" s="52"/>
      <c r="X41" s="53"/>
      <c r="Y41" s="52"/>
      <c r="Z41" s="53"/>
      <c r="AA41" s="52"/>
      <c r="AB41" s="53"/>
      <c r="AC41" s="52"/>
      <c r="AD41" s="53"/>
      <c r="AE41" s="52"/>
      <c r="AF41" s="53"/>
      <c r="AG41" s="52"/>
      <c r="AH41" s="53"/>
      <c r="AI41" s="52"/>
      <c r="AJ41" s="53"/>
      <c r="AK41" s="52"/>
      <c r="AL41" s="53"/>
      <c r="AM41" s="52"/>
      <c r="AN41" s="53"/>
      <c r="AO41" s="52"/>
      <c r="AP41" s="53"/>
      <c r="AQ41" s="52"/>
      <c r="AR41" s="54">
        <f t="shared" si="7"/>
        <v>0</v>
      </c>
      <c r="AS41" s="50">
        <f t="shared" si="8"/>
        <v>0</v>
      </c>
      <c r="AT41" s="55">
        <f t="shared" si="9"/>
        <v>0</v>
      </c>
      <c r="AU41" s="56">
        <f t="shared" si="10"/>
        <v>0</v>
      </c>
      <c r="AV41" s="57">
        <f t="shared" si="11"/>
        <v>0</v>
      </c>
      <c r="AW41" s="58">
        <f t="shared" si="12"/>
        <v>0</v>
      </c>
      <c r="AX41" s="54">
        <f>COUNTIF($H41:AQ41,"M")</f>
        <v>0</v>
      </c>
      <c r="AY41" s="59">
        <f t="shared" si="0"/>
        <v>0</v>
      </c>
      <c r="AZ41" s="54">
        <f>COUNTIF($H41:AQ41,"RDV")</f>
        <v>0</v>
      </c>
      <c r="BA41" s="59">
        <f t="shared" si="1"/>
        <v>0</v>
      </c>
      <c r="BB41" s="54">
        <f>COUNTIF($H41:AQ41,"A")</f>
        <v>0</v>
      </c>
      <c r="BC41" s="59">
        <f t="shared" si="2"/>
        <v>0</v>
      </c>
      <c r="BD41" s="54">
        <f>COUNTIF($H41:AQ41,"NJ")</f>
        <v>0</v>
      </c>
      <c r="BE41" s="59">
        <f t="shared" si="3"/>
        <v>0</v>
      </c>
      <c r="BF41" s="54">
        <f t="shared" si="13"/>
        <v>0</v>
      </c>
      <c r="BG41" s="59">
        <f t="shared" si="4"/>
        <v>0</v>
      </c>
      <c r="BH41" s="129"/>
    </row>
    <row r="42" spans="2:60" x14ac:dyDescent="0.25">
      <c r="B42" s="21" t="str">
        <f>Mai!B42</f>
        <v xml:space="preserve"> </v>
      </c>
      <c r="C42" s="48"/>
      <c r="D42" s="48"/>
      <c r="E42" s="50">
        <f t="shared" si="14"/>
        <v>0</v>
      </c>
      <c r="F42" s="50">
        <f t="shared" si="5"/>
        <v>0</v>
      </c>
      <c r="G42" s="50">
        <f t="shared" si="6"/>
        <v>0</v>
      </c>
      <c r="H42" s="51"/>
      <c r="I42" s="52"/>
      <c r="J42" s="53"/>
      <c r="K42" s="52"/>
      <c r="L42" s="53"/>
      <c r="M42" s="52"/>
      <c r="N42" s="53"/>
      <c r="O42" s="52"/>
      <c r="P42" s="53"/>
      <c r="Q42" s="52"/>
      <c r="R42" s="53"/>
      <c r="S42" s="52"/>
      <c r="T42" s="53"/>
      <c r="U42" s="52"/>
      <c r="V42" s="53"/>
      <c r="W42" s="52"/>
      <c r="X42" s="53"/>
      <c r="Y42" s="52"/>
      <c r="Z42" s="53"/>
      <c r="AA42" s="52"/>
      <c r="AB42" s="53"/>
      <c r="AC42" s="52"/>
      <c r="AD42" s="53"/>
      <c r="AE42" s="52"/>
      <c r="AF42" s="53"/>
      <c r="AG42" s="52"/>
      <c r="AH42" s="53"/>
      <c r="AI42" s="52"/>
      <c r="AJ42" s="53"/>
      <c r="AK42" s="52"/>
      <c r="AL42" s="53"/>
      <c r="AM42" s="52"/>
      <c r="AN42" s="53"/>
      <c r="AO42" s="52"/>
      <c r="AP42" s="53"/>
      <c r="AQ42" s="52"/>
      <c r="AR42" s="54">
        <f t="shared" si="7"/>
        <v>0</v>
      </c>
      <c r="AS42" s="50">
        <f t="shared" si="8"/>
        <v>0</v>
      </c>
      <c r="AT42" s="55">
        <f t="shared" si="9"/>
        <v>0</v>
      </c>
      <c r="AU42" s="56">
        <f t="shared" si="10"/>
        <v>0</v>
      </c>
      <c r="AV42" s="57">
        <f t="shared" si="11"/>
        <v>0</v>
      </c>
      <c r="AW42" s="58">
        <f t="shared" si="12"/>
        <v>0</v>
      </c>
      <c r="AX42" s="54">
        <f>COUNTIF($H42:AQ42,"M")</f>
        <v>0</v>
      </c>
      <c r="AY42" s="59">
        <f t="shared" si="0"/>
        <v>0</v>
      </c>
      <c r="AZ42" s="54">
        <f>COUNTIF($H42:AQ42,"RDV")</f>
        <v>0</v>
      </c>
      <c r="BA42" s="59">
        <f t="shared" si="1"/>
        <v>0</v>
      </c>
      <c r="BB42" s="54">
        <f>COUNTIF($H42:AQ42,"A")</f>
        <v>0</v>
      </c>
      <c r="BC42" s="59">
        <f t="shared" si="2"/>
        <v>0</v>
      </c>
      <c r="BD42" s="54">
        <f>COUNTIF($H42:AQ42,"NJ")</f>
        <v>0</v>
      </c>
      <c r="BE42" s="59">
        <f t="shared" si="3"/>
        <v>0</v>
      </c>
      <c r="BF42" s="54">
        <f t="shared" si="13"/>
        <v>0</v>
      </c>
      <c r="BG42" s="59">
        <f t="shared" si="4"/>
        <v>0</v>
      </c>
      <c r="BH42" s="129"/>
    </row>
    <row r="43" spans="2:60" x14ac:dyDescent="0.25">
      <c r="B43" s="21" t="str">
        <f>Mai!B43</f>
        <v xml:space="preserve"> </v>
      </c>
      <c r="C43" s="48"/>
      <c r="D43" s="48"/>
      <c r="E43" s="50">
        <f t="shared" si="14"/>
        <v>0</v>
      </c>
      <c r="F43" s="50">
        <f t="shared" si="5"/>
        <v>0</v>
      </c>
      <c r="G43" s="50">
        <f t="shared" si="6"/>
        <v>0</v>
      </c>
      <c r="H43" s="51"/>
      <c r="I43" s="52"/>
      <c r="J43" s="53"/>
      <c r="K43" s="52"/>
      <c r="L43" s="53"/>
      <c r="M43" s="52"/>
      <c r="N43" s="53"/>
      <c r="O43" s="52"/>
      <c r="P43" s="53"/>
      <c r="Q43" s="52"/>
      <c r="R43" s="53"/>
      <c r="S43" s="52"/>
      <c r="T43" s="53"/>
      <c r="U43" s="52"/>
      <c r="V43" s="53"/>
      <c r="W43" s="52"/>
      <c r="X43" s="53"/>
      <c r="Y43" s="52"/>
      <c r="Z43" s="53"/>
      <c r="AA43" s="52"/>
      <c r="AB43" s="53"/>
      <c r="AC43" s="52"/>
      <c r="AD43" s="53"/>
      <c r="AE43" s="52"/>
      <c r="AF43" s="53"/>
      <c r="AG43" s="52"/>
      <c r="AH43" s="53"/>
      <c r="AI43" s="52"/>
      <c r="AJ43" s="53"/>
      <c r="AK43" s="52"/>
      <c r="AL43" s="53"/>
      <c r="AM43" s="52"/>
      <c r="AN43" s="53"/>
      <c r="AO43" s="52"/>
      <c r="AP43" s="53"/>
      <c r="AQ43" s="52"/>
      <c r="AR43" s="54">
        <f t="shared" si="7"/>
        <v>0</v>
      </c>
      <c r="AS43" s="50">
        <f t="shared" si="8"/>
        <v>0</v>
      </c>
      <c r="AT43" s="55">
        <f t="shared" si="9"/>
        <v>0</v>
      </c>
      <c r="AU43" s="56">
        <f t="shared" si="10"/>
        <v>0</v>
      </c>
      <c r="AV43" s="57">
        <f t="shared" si="11"/>
        <v>0</v>
      </c>
      <c r="AW43" s="58">
        <f t="shared" si="12"/>
        <v>0</v>
      </c>
      <c r="AX43" s="54">
        <f>COUNTIF($H43:AQ43,"M")</f>
        <v>0</v>
      </c>
      <c r="AY43" s="59">
        <f t="shared" si="0"/>
        <v>0</v>
      </c>
      <c r="AZ43" s="54">
        <f>COUNTIF($H43:AQ43,"RDV")</f>
        <v>0</v>
      </c>
      <c r="BA43" s="59">
        <f t="shared" si="1"/>
        <v>0</v>
      </c>
      <c r="BB43" s="54">
        <f>COUNTIF($H43:AQ43,"A")</f>
        <v>0</v>
      </c>
      <c r="BC43" s="59">
        <f t="shared" si="2"/>
        <v>0</v>
      </c>
      <c r="BD43" s="54">
        <f>COUNTIF($H43:AQ43,"NJ")</f>
        <v>0</v>
      </c>
      <c r="BE43" s="59">
        <f t="shared" si="3"/>
        <v>0</v>
      </c>
      <c r="BF43" s="54">
        <f t="shared" si="13"/>
        <v>0</v>
      </c>
      <c r="BG43" s="59">
        <f t="shared" si="4"/>
        <v>0</v>
      </c>
      <c r="BH43" s="129"/>
    </row>
    <row r="44" spans="2:60" x14ac:dyDescent="0.25">
      <c r="B44" s="21" t="str">
        <f>Mai!B44</f>
        <v xml:space="preserve"> </v>
      </c>
      <c r="C44" s="48"/>
      <c r="D44" s="48"/>
      <c r="E44" s="50">
        <f t="shared" si="14"/>
        <v>0</v>
      </c>
      <c r="F44" s="50">
        <f t="shared" si="5"/>
        <v>0</v>
      </c>
      <c r="G44" s="50">
        <f t="shared" si="6"/>
        <v>0</v>
      </c>
      <c r="H44" s="51"/>
      <c r="I44" s="52"/>
      <c r="J44" s="53"/>
      <c r="K44" s="52"/>
      <c r="L44" s="53"/>
      <c r="M44" s="52"/>
      <c r="N44" s="53"/>
      <c r="O44" s="52"/>
      <c r="P44" s="53"/>
      <c r="Q44" s="52"/>
      <c r="R44" s="53"/>
      <c r="S44" s="52"/>
      <c r="T44" s="53"/>
      <c r="U44" s="52"/>
      <c r="V44" s="53"/>
      <c r="W44" s="52"/>
      <c r="X44" s="53"/>
      <c r="Y44" s="52"/>
      <c r="Z44" s="53"/>
      <c r="AA44" s="52"/>
      <c r="AB44" s="53"/>
      <c r="AC44" s="52"/>
      <c r="AD44" s="53"/>
      <c r="AE44" s="52"/>
      <c r="AF44" s="53"/>
      <c r="AG44" s="52"/>
      <c r="AH44" s="53"/>
      <c r="AI44" s="52"/>
      <c r="AJ44" s="53"/>
      <c r="AK44" s="52"/>
      <c r="AL44" s="53"/>
      <c r="AM44" s="52"/>
      <c r="AN44" s="53"/>
      <c r="AO44" s="52"/>
      <c r="AP44" s="53"/>
      <c r="AQ44" s="52"/>
      <c r="AR44" s="54">
        <f t="shared" si="7"/>
        <v>0</v>
      </c>
      <c r="AS44" s="50">
        <f t="shared" si="8"/>
        <v>0</v>
      </c>
      <c r="AT44" s="55">
        <f t="shared" si="9"/>
        <v>0</v>
      </c>
      <c r="AU44" s="56">
        <f t="shared" si="10"/>
        <v>0</v>
      </c>
      <c r="AV44" s="57">
        <f t="shared" si="11"/>
        <v>0</v>
      </c>
      <c r="AW44" s="58">
        <f t="shared" si="12"/>
        <v>0</v>
      </c>
      <c r="AX44" s="54">
        <f>COUNTIF($H44:AQ44,"M")</f>
        <v>0</v>
      </c>
      <c r="AY44" s="59">
        <f t="shared" si="0"/>
        <v>0</v>
      </c>
      <c r="AZ44" s="54">
        <f>COUNTIF($H44:AQ44,"RDV")</f>
        <v>0</v>
      </c>
      <c r="BA44" s="59">
        <f t="shared" si="1"/>
        <v>0</v>
      </c>
      <c r="BB44" s="54">
        <f>COUNTIF($H44:AQ44,"A")</f>
        <v>0</v>
      </c>
      <c r="BC44" s="59">
        <f t="shared" si="2"/>
        <v>0</v>
      </c>
      <c r="BD44" s="54">
        <f>COUNTIF($H44:AQ44,"NJ")</f>
        <v>0</v>
      </c>
      <c r="BE44" s="59">
        <f t="shared" si="3"/>
        <v>0</v>
      </c>
      <c r="BF44" s="54">
        <f t="shared" si="13"/>
        <v>0</v>
      </c>
      <c r="BG44" s="59">
        <f t="shared" si="4"/>
        <v>0</v>
      </c>
      <c r="BH44" s="129"/>
    </row>
    <row r="45" spans="2:60" x14ac:dyDescent="0.25">
      <c r="B45" s="21" t="str">
        <f>Mai!B45</f>
        <v xml:space="preserve"> </v>
      </c>
      <c r="C45" s="48"/>
      <c r="D45" s="48"/>
      <c r="E45" s="50">
        <f t="shared" si="14"/>
        <v>0</v>
      </c>
      <c r="F45" s="50">
        <f t="shared" si="5"/>
        <v>0</v>
      </c>
      <c r="G45" s="50">
        <f t="shared" si="6"/>
        <v>0</v>
      </c>
      <c r="H45" s="51"/>
      <c r="I45" s="52"/>
      <c r="J45" s="53"/>
      <c r="K45" s="52"/>
      <c r="L45" s="53"/>
      <c r="M45" s="52"/>
      <c r="N45" s="53"/>
      <c r="O45" s="52"/>
      <c r="P45" s="53"/>
      <c r="Q45" s="52"/>
      <c r="R45" s="53"/>
      <c r="S45" s="52"/>
      <c r="T45" s="53"/>
      <c r="U45" s="52"/>
      <c r="V45" s="53"/>
      <c r="W45" s="52"/>
      <c r="X45" s="53"/>
      <c r="Y45" s="52"/>
      <c r="Z45" s="53"/>
      <c r="AA45" s="52"/>
      <c r="AB45" s="53"/>
      <c r="AC45" s="52"/>
      <c r="AD45" s="53"/>
      <c r="AE45" s="52"/>
      <c r="AF45" s="53"/>
      <c r="AG45" s="52"/>
      <c r="AH45" s="53"/>
      <c r="AI45" s="52"/>
      <c r="AJ45" s="53"/>
      <c r="AK45" s="52"/>
      <c r="AL45" s="53"/>
      <c r="AM45" s="52"/>
      <c r="AN45" s="53"/>
      <c r="AO45" s="52"/>
      <c r="AP45" s="53"/>
      <c r="AQ45" s="52"/>
      <c r="AR45" s="54">
        <f t="shared" si="7"/>
        <v>0</v>
      </c>
      <c r="AS45" s="50">
        <f t="shared" si="8"/>
        <v>0</v>
      </c>
      <c r="AT45" s="55">
        <f t="shared" si="9"/>
        <v>0</v>
      </c>
      <c r="AU45" s="56">
        <f t="shared" si="10"/>
        <v>0</v>
      </c>
      <c r="AV45" s="57">
        <f t="shared" si="11"/>
        <v>0</v>
      </c>
      <c r="AW45" s="58">
        <f t="shared" si="12"/>
        <v>0</v>
      </c>
      <c r="AX45" s="54">
        <f>COUNTIF($H45:AQ45,"M")</f>
        <v>0</v>
      </c>
      <c r="AY45" s="59">
        <f t="shared" si="0"/>
        <v>0</v>
      </c>
      <c r="AZ45" s="54">
        <f>COUNTIF($H45:AQ45,"RDV")</f>
        <v>0</v>
      </c>
      <c r="BA45" s="59">
        <f t="shared" si="1"/>
        <v>0</v>
      </c>
      <c r="BB45" s="54">
        <f>COUNTIF($H45:AQ45,"A")</f>
        <v>0</v>
      </c>
      <c r="BC45" s="59">
        <f t="shared" si="2"/>
        <v>0</v>
      </c>
      <c r="BD45" s="54">
        <f>COUNTIF($H45:AQ45,"NJ")</f>
        <v>0</v>
      </c>
      <c r="BE45" s="59">
        <f t="shared" si="3"/>
        <v>0</v>
      </c>
      <c r="BF45" s="54">
        <f t="shared" si="13"/>
        <v>0</v>
      </c>
      <c r="BG45" s="59">
        <f t="shared" si="4"/>
        <v>0</v>
      </c>
      <c r="BH45" s="129"/>
    </row>
    <row r="46" spans="2:60" x14ac:dyDescent="0.25">
      <c r="B46" s="21" t="str">
        <f>Mai!B46</f>
        <v xml:space="preserve"> </v>
      </c>
      <c r="C46" s="48"/>
      <c r="D46" s="48"/>
      <c r="E46" s="50">
        <f t="shared" si="14"/>
        <v>0</v>
      </c>
      <c r="F46" s="50">
        <f t="shared" si="5"/>
        <v>0</v>
      </c>
      <c r="G46" s="50">
        <f t="shared" si="6"/>
        <v>0</v>
      </c>
      <c r="H46" s="51"/>
      <c r="I46" s="52"/>
      <c r="J46" s="53"/>
      <c r="K46" s="52"/>
      <c r="L46" s="53"/>
      <c r="M46" s="52"/>
      <c r="N46" s="53"/>
      <c r="O46" s="52"/>
      <c r="P46" s="53"/>
      <c r="Q46" s="52"/>
      <c r="R46" s="53"/>
      <c r="S46" s="52"/>
      <c r="T46" s="53"/>
      <c r="U46" s="52"/>
      <c r="V46" s="53"/>
      <c r="W46" s="52"/>
      <c r="X46" s="53"/>
      <c r="Y46" s="52"/>
      <c r="Z46" s="53"/>
      <c r="AA46" s="52"/>
      <c r="AB46" s="53"/>
      <c r="AC46" s="52"/>
      <c r="AD46" s="53"/>
      <c r="AE46" s="52"/>
      <c r="AF46" s="53"/>
      <c r="AG46" s="52"/>
      <c r="AH46" s="53"/>
      <c r="AI46" s="52"/>
      <c r="AJ46" s="53"/>
      <c r="AK46" s="52"/>
      <c r="AL46" s="53"/>
      <c r="AM46" s="52"/>
      <c r="AN46" s="53"/>
      <c r="AO46" s="52"/>
      <c r="AP46" s="53"/>
      <c r="AQ46" s="52"/>
      <c r="AR46" s="54">
        <f t="shared" si="7"/>
        <v>0</v>
      </c>
      <c r="AS46" s="50">
        <f t="shared" si="8"/>
        <v>0</v>
      </c>
      <c r="AT46" s="55">
        <f t="shared" si="9"/>
        <v>0</v>
      </c>
      <c r="AU46" s="56">
        <f t="shared" si="10"/>
        <v>0</v>
      </c>
      <c r="AV46" s="57">
        <f t="shared" si="11"/>
        <v>0</v>
      </c>
      <c r="AW46" s="58">
        <f t="shared" si="12"/>
        <v>0</v>
      </c>
      <c r="AX46" s="54">
        <f>COUNTIF($H46:AQ46,"M")</f>
        <v>0</v>
      </c>
      <c r="AY46" s="59">
        <f t="shared" si="0"/>
        <v>0</v>
      </c>
      <c r="AZ46" s="54">
        <f>COUNTIF($H46:AQ46,"RDV")</f>
        <v>0</v>
      </c>
      <c r="BA46" s="59">
        <f t="shared" si="1"/>
        <v>0</v>
      </c>
      <c r="BB46" s="54">
        <f>COUNTIF($H46:AQ46,"A")</f>
        <v>0</v>
      </c>
      <c r="BC46" s="59">
        <f t="shared" si="2"/>
        <v>0</v>
      </c>
      <c r="BD46" s="54">
        <f>COUNTIF($H46:AQ46,"NJ")</f>
        <v>0</v>
      </c>
      <c r="BE46" s="59">
        <f t="shared" si="3"/>
        <v>0</v>
      </c>
      <c r="BF46" s="54">
        <f t="shared" si="13"/>
        <v>0</v>
      </c>
      <c r="BG46" s="59">
        <f t="shared" si="4"/>
        <v>0</v>
      </c>
      <c r="BH46" s="129"/>
    </row>
    <row r="47" spans="2:60" x14ac:dyDescent="0.25">
      <c r="B47" s="21" t="str">
        <f>Mai!B47</f>
        <v xml:space="preserve"> </v>
      </c>
      <c r="C47" s="48"/>
      <c r="D47" s="48"/>
      <c r="E47" s="50">
        <f t="shared" si="14"/>
        <v>0</v>
      </c>
      <c r="F47" s="50">
        <f t="shared" si="5"/>
        <v>0</v>
      </c>
      <c r="G47" s="50">
        <f t="shared" si="6"/>
        <v>0</v>
      </c>
      <c r="H47" s="51"/>
      <c r="I47" s="52"/>
      <c r="J47" s="53"/>
      <c r="K47" s="52"/>
      <c r="L47" s="53"/>
      <c r="M47" s="52"/>
      <c r="N47" s="53"/>
      <c r="O47" s="52"/>
      <c r="P47" s="53"/>
      <c r="Q47" s="52"/>
      <c r="R47" s="53"/>
      <c r="S47" s="52"/>
      <c r="T47" s="53"/>
      <c r="U47" s="52"/>
      <c r="V47" s="53"/>
      <c r="W47" s="52"/>
      <c r="X47" s="53"/>
      <c r="Y47" s="52"/>
      <c r="Z47" s="53"/>
      <c r="AA47" s="52"/>
      <c r="AB47" s="53"/>
      <c r="AC47" s="52"/>
      <c r="AD47" s="53"/>
      <c r="AE47" s="52"/>
      <c r="AF47" s="53"/>
      <c r="AG47" s="52"/>
      <c r="AH47" s="53"/>
      <c r="AI47" s="52"/>
      <c r="AJ47" s="53"/>
      <c r="AK47" s="52"/>
      <c r="AL47" s="53"/>
      <c r="AM47" s="52"/>
      <c r="AN47" s="53"/>
      <c r="AO47" s="52"/>
      <c r="AP47" s="53"/>
      <c r="AQ47" s="52"/>
      <c r="AR47" s="54">
        <f t="shared" si="7"/>
        <v>0</v>
      </c>
      <c r="AS47" s="50">
        <f t="shared" si="8"/>
        <v>0</v>
      </c>
      <c r="AT47" s="55">
        <f t="shared" si="9"/>
        <v>0</v>
      </c>
      <c r="AU47" s="56">
        <f t="shared" si="10"/>
        <v>0</v>
      </c>
      <c r="AV47" s="57">
        <f t="shared" si="11"/>
        <v>0</v>
      </c>
      <c r="AW47" s="58">
        <f t="shared" si="12"/>
        <v>0</v>
      </c>
      <c r="AX47" s="54">
        <f>COUNTIF($H47:AQ47,"M")</f>
        <v>0</v>
      </c>
      <c r="AY47" s="59">
        <f t="shared" si="0"/>
        <v>0</v>
      </c>
      <c r="AZ47" s="54">
        <f>COUNTIF($H47:AQ47,"RDV")</f>
        <v>0</v>
      </c>
      <c r="BA47" s="59">
        <f t="shared" si="1"/>
        <v>0</v>
      </c>
      <c r="BB47" s="54">
        <f>COUNTIF($H47:AQ47,"A")</f>
        <v>0</v>
      </c>
      <c r="BC47" s="59">
        <f t="shared" si="2"/>
        <v>0</v>
      </c>
      <c r="BD47" s="54">
        <f>COUNTIF($H47:AQ47,"NJ")</f>
        <v>0</v>
      </c>
      <c r="BE47" s="59">
        <f t="shared" si="3"/>
        <v>0</v>
      </c>
      <c r="BF47" s="54">
        <f t="shared" si="13"/>
        <v>0</v>
      </c>
      <c r="BG47" s="59">
        <f t="shared" si="4"/>
        <v>0</v>
      </c>
      <c r="BH47" s="129"/>
    </row>
    <row r="48" spans="2:60" x14ac:dyDescent="0.25">
      <c r="B48" s="21" t="str">
        <f>Mai!B48</f>
        <v xml:space="preserve"> </v>
      </c>
      <c r="C48" s="48"/>
      <c r="D48" s="48"/>
      <c r="E48" s="50">
        <f t="shared" si="14"/>
        <v>0</v>
      </c>
      <c r="F48" s="50">
        <f t="shared" si="5"/>
        <v>0</v>
      </c>
      <c r="G48" s="50">
        <f t="shared" si="6"/>
        <v>0</v>
      </c>
      <c r="H48" s="51"/>
      <c r="I48" s="52"/>
      <c r="J48" s="53"/>
      <c r="K48" s="52"/>
      <c r="L48" s="53"/>
      <c r="M48" s="52"/>
      <c r="N48" s="53"/>
      <c r="O48" s="52"/>
      <c r="P48" s="53"/>
      <c r="Q48" s="52"/>
      <c r="R48" s="53"/>
      <c r="S48" s="52"/>
      <c r="T48" s="53"/>
      <c r="U48" s="52"/>
      <c r="V48" s="53"/>
      <c r="W48" s="52"/>
      <c r="X48" s="53"/>
      <c r="Y48" s="52"/>
      <c r="Z48" s="53"/>
      <c r="AA48" s="52"/>
      <c r="AB48" s="53"/>
      <c r="AC48" s="52"/>
      <c r="AD48" s="53"/>
      <c r="AE48" s="52"/>
      <c r="AF48" s="53"/>
      <c r="AG48" s="52"/>
      <c r="AH48" s="53"/>
      <c r="AI48" s="52"/>
      <c r="AJ48" s="53"/>
      <c r="AK48" s="52"/>
      <c r="AL48" s="53"/>
      <c r="AM48" s="52"/>
      <c r="AN48" s="53"/>
      <c r="AO48" s="52"/>
      <c r="AP48" s="53"/>
      <c r="AQ48" s="52"/>
      <c r="AR48" s="54">
        <f t="shared" si="7"/>
        <v>0</v>
      </c>
      <c r="AS48" s="50">
        <f t="shared" si="8"/>
        <v>0</v>
      </c>
      <c r="AT48" s="55">
        <f t="shared" si="9"/>
        <v>0</v>
      </c>
      <c r="AU48" s="56">
        <f t="shared" si="10"/>
        <v>0</v>
      </c>
      <c r="AV48" s="57">
        <f t="shared" si="11"/>
        <v>0</v>
      </c>
      <c r="AW48" s="58">
        <f t="shared" si="12"/>
        <v>0</v>
      </c>
      <c r="AX48" s="54">
        <f>COUNTIF($H48:AQ48,"M")</f>
        <v>0</v>
      </c>
      <c r="AY48" s="59">
        <f t="shared" si="0"/>
        <v>0</v>
      </c>
      <c r="AZ48" s="54">
        <f>COUNTIF($H48:AQ48,"RDV")</f>
        <v>0</v>
      </c>
      <c r="BA48" s="59">
        <f t="shared" si="1"/>
        <v>0</v>
      </c>
      <c r="BB48" s="54">
        <f>COUNTIF($H48:AQ48,"A")</f>
        <v>0</v>
      </c>
      <c r="BC48" s="59">
        <f t="shared" si="2"/>
        <v>0</v>
      </c>
      <c r="BD48" s="54">
        <f>COUNTIF($H48:AQ48,"NJ")</f>
        <v>0</v>
      </c>
      <c r="BE48" s="59">
        <f t="shared" si="3"/>
        <v>0</v>
      </c>
      <c r="BF48" s="54">
        <f t="shared" si="13"/>
        <v>0</v>
      </c>
      <c r="BG48" s="59">
        <f t="shared" si="4"/>
        <v>0</v>
      </c>
      <c r="BH48" s="129"/>
    </row>
    <row r="49" spans="2:60" x14ac:dyDescent="0.25">
      <c r="B49" s="21" t="str">
        <f>Mai!B49</f>
        <v xml:space="preserve"> </v>
      </c>
      <c r="C49" s="48"/>
      <c r="D49" s="48"/>
      <c r="E49" s="50">
        <f t="shared" si="14"/>
        <v>0</v>
      </c>
      <c r="F49" s="50">
        <f t="shared" si="5"/>
        <v>0</v>
      </c>
      <c r="G49" s="50">
        <f t="shared" si="6"/>
        <v>0</v>
      </c>
      <c r="H49" s="51"/>
      <c r="I49" s="52"/>
      <c r="J49" s="53"/>
      <c r="K49" s="52"/>
      <c r="L49" s="53"/>
      <c r="M49" s="52"/>
      <c r="N49" s="53"/>
      <c r="O49" s="52"/>
      <c r="P49" s="53"/>
      <c r="Q49" s="52"/>
      <c r="R49" s="53"/>
      <c r="S49" s="52"/>
      <c r="T49" s="53"/>
      <c r="U49" s="52"/>
      <c r="V49" s="53"/>
      <c r="W49" s="52"/>
      <c r="X49" s="53"/>
      <c r="Y49" s="52"/>
      <c r="Z49" s="53"/>
      <c r="AA49" s="52"/>
      <c r="AB49" s="53"/>
      <c r="AC49" s="52"/>
      <c r="AD49" s="53"/>
      <c r="AE49" s="52"/>
      <c r="AF49" s="53"/>
      <c r="AG49" s="52"/>
      <c r="AH49" s="53"/>
      <c r="AI49" s="52"/>
      <c r="AJ49" s="53"/>
      <c r="AK49" s="52"/>
      <c r="AL49" s="53"/>
      <c r="AM49" s="52"/>
      <c r="AN49" s="53"/>
      <c r="AO49" s="52"/>
      <c r="AP49" s="53"/>
      <c r="AQ49" s="52"/>
      <c r="AR49" s="54">
        <f t="shared" si="7"/>
        <v>0</v>
      </c>
      <c r="AS49" s="50">
        <f t="shared" si="8"/>
        <v>0</v>
      </c>
      <c r="AT49" s="55">
        <f t="shared" si="9"/>
        <v>0</v>
      </c>
      <c r="AU49" s="56">
        <f t="shared" si="10"/>
        <v>0</v>
      </c>
      <c r="AV49" s="57">
        <f t="shared" si="11"/>
        <v>0</v>
      </c>
      <c r="AW49" s="58">
        <f t="shared" si="12"/>
        <v>0</v>
      </c>
      <c r="AX49" s="54">
        <f>COUNTIF($H49:AQ49,"M")</f>
        <v>0</v>
      </c>
      <c r="AY49" s="59">
        <f t="shared" si="0"/>
        <v>0</v>
      </c>
      <c r="AZ49" s="54">
        <f>COUNTIF($H49:AQ49,"RDV")</f>
        <v>0</v>
      </c>
      <c r="BA49" s="59">
        <f t="shared" si="1"/>
        <v>0</v>
      </c>
      <c r="BB49" s="54">
        <f>COUNTIF($H49:AQ49,"A")</f>
        <v>0</v>
      </c>
      <c r="BC49" s="59">
        <f t="shared" si="2"/>
        <v>0</v>
      </c>
      <c r="BD49" s="54">
        <f>COUNTIF($H49:AQ49,"NJ")</f>
        <v>0</v>
      </c>
      <c r="BE49" s="59">
        <f t="shared" si="3"/>
        <v>0</v>
      </c>
      <c r="BF49" s="54">
        <f t="shared" si="13"/>
        <v>0</v>
      </c>
      <c r="BG49" s="59">
        <f t="shared" si="4"/>
        <v>0</v>
      </c>
      <c r="BH49" s="129"/>
    </row>
    <row r="50" spans="2:60" x14ac:dyDescent="0.25">
      <c r="B50" s="21" t="str">
        <f>Mai!B50</f>
        <v xml:space="preserve"> </v>
      </c>
      <c r="C50" s="48"/>
      <c r="D50" s="48"/>
      <c r="E50" s="50">
        <f t="shared" si="14"/>
        <v>0</v>
      </c>
      <c r="F50" s="50">
        <f t="shared" si="5"/>
        <v>0</v>
      </c>
      <c r="G50" s="50">
        <f t="shared" si="6"/>
        <v>0</v>
      </c>
      <c r="H50" s="51"/>
      <c r="I50" s="52"/>
      <c r="J50" s="53"/>
      <c r="K50" s="52"/>
      <c r="L50" s="53"/>
      <c r="M50" s="52"/>
      <c r="N50" s="53"/>
      <c r="O50" s="52"/>
      <c r="P50" s="53"/>
      <c r="Q50" s="52"/>
      <c r="R50" s="53"/>
      <c r="S50" s="52"/>
      <c r="T50" s="53"/>
      <c r="U50" s="52"/>
      <c r="V50" s="53"/>
      <c r="W50" s="52"/>
      <c r="X50" s="53"/>
      <c r="Y50" s="52"/>
      <c r="Z50" s="53"/>
      <c r="AA50" s="52"/>
      <c r="AB50" s="53"/>
      <c r="AC50" s="52"/>
      <c r="AD50" s="53"/>
      <c r="AE50" s="52"/>
      <c r="AF50" s="53"/>
      <c r="AG50" s="52"/>
      <c r="AH50" s="53"/>
      <c r="AI50" s="52"/>
      <c r="AJ50" s="53"/>
      <c r="AK50" s="52"/>
      <c r="AL50" s="53"/>
      <c r="AM50" s="52"/>
      <c r="AN50" s="53"/>
      <c r="AO50" s="52"/>
      <c r="AP50" s="53"/>
      <c r="AQ50" s="52"/>
      <c r="AR50" s="54">
        <f t="shared" si="7"/>
        <v>0</v>
      </c>
      <c r="AS50" s="50">
        <f t="shared" si="8"/>
        <v>0</v>
      </c>
      <c r="AT50" s="55">
        <f t="shared" si="9"/>
        <v>0</v>
      </c>
      <c r="AU50" s="56">
        <f t="shared" si="10"/>
        <v>0</v>
      </c>
      <c r="AV50" s="57">
        <f t="shared" si="11"/>
        <v>0</v>
      </c>
      <c r="AW50" s="58">
        <f t="shared" si="12"/>
        <v>0</v>
      </c>
      <c r="AX50" s="54">
        <f>COUNTIF($H50:AQ50,"M")</f>
        <v>0</v>
      </c>
      <c r="AY50" s="59">
        <f t="shared" si="0"/>
        <v>0</v>
      </c>
      <c r="AZ50" s="54">
        <f>COUNTIF($H50:AQ50,"RDV")</f>
        <v>0</v>
      </c>
      <c r="BA50" s="59">
        <f t="shared" si="1"/>
        <v>0</v>
      </c>
      <c r="BB50" s="54">
        <f>COUNTIF($H50:AQ50,"A")</f>
        <v>0</v>
      </c>
      <c r="BC50" s="59">
        <f t="shared" si="2"/>
        <v>0</v>
      </c>
      <c r="BD50" s="54">
        <f>COUNTIF($H50:AQ50,"NJ")</f>
        <v>0</v>
      </c>
      <c r="BE50" s="59">
        <f t="shared" si="3"/>
        <v>0</v>
      </c>
      <c r="BF50" s="54">
        <f t="shared" si="13"/>
        <v>0</v>
      </c>
      <c r="BG50" s="59">
        <f t="shared" si="4"/>
        <v>0</v>
      </c>
      <c r="BH50" s="129"/>
    </row>
    <row r="51" spans="2:60" x14ac:dyDescent="0.25">
      <c r="B51" s="21" t="str">
        <f>Mai!B51</f>
        <v xml:space="preserve"> </v>
      </c>
      <c r="C51" s="48"/>
      <c r="D51" s="48"/>
      <c r="E51" s="50">
        <f t="shared" si="14"/>
        <v>0</v>
      </c>
      <c r="F51" s="50">
        <f t="shared" si="5"/>
        <v>0</v>
      </c>
      <c r="G51" s="50">
        <f t="shared" si="6"/>
        <v>0</v>
      </c>
      <c r="H51" s="51"/>
      <c r="I51" s="52"/>
      <c r="J51" s="53"/>
      <c r="K51" s="52"/>
      <c r="L51" s="53"/>
      <c r="M51" s="52"/>
      <c r="N51" s="53"/>
      <c r="O51" s="52"/>
      <c r="P51" s="53"/>
      <c r="Q51" s="52"/>
      <c r="R51" s="53"/>
      <c r="S51" s="52"/>
      <c r="T51" s="53"/>
      <c r="U51" s="52"/>
      <c r="V51" s="53"/>
      <c r="W51" s="52"/>
      <c r="X51" s="53"/>
      <c r="Y51" s="52"/>
      <c r="Z51" s="53"/>
      <c r="AA51" s="52"/>
      <c r="AB51" s="53"/>
      <c r="AC51" s="52"/>
      <c r="AD51" s="53"/>
      <c r="AE51" s="52"/>
      <c r="AF51" s="53"/>
      <c r="AG51" s="52"/>
      <c r="AH51" s="53"/>
      <c r="AI51" s="52"/>
      <c r="AJ51" s="53"/>
      <c r="AK51" s="52"/>
      <c r="AL51" s="53"/>
      <c r="AM51" s="52"/>
      <c r="AN51" s="53"/>
      <c r="AO51" s="52"/>
      <c r="AP51" s="53"/>
      <c r="AQ51" s="52"/>
      <c r="AR51" s="54">
        <f t="shared" si="7"/>
        <v>0</v>
      </c>
      <c r="AS51" s="50">
        <f t="shared" si="8"/>
        <v>0</v>
      </c>
      <c r="AT51" s="55">
        <f t="shared" si="9"/>
        <v>0</v>
      </c>
      <c r="AU51" s="56">
        <f t="shared" si="10"/>
        <v>0</v>
      </c>
      <c r="AV51" s="57">
        <f t="shared" si="11"/>
        <v>0</v>
      </c>
      <c r="AW51" s="58">
        <f t="shared" si="12"/>
        <v>0</v>
      </c>
      <c r="AX51" s="54">
        <f>COUNTIF($H51:AQ51,"M")</f>
        <v>0</v>
      </c>
      <c r="AY51" s="59">
        <f t="shared" si="0"/>
        <v>0</v>
      </c>
      <c r="AZ51" s="54">
        <f>COUNTIF($H51:AQ51,"RDV")</f>
        <v>0</v>
      </c>
      <c r="BA51" s="59">
        <f t="shared" si="1"/>
        <v>0</v>
      </c>
      <c r="BB51" s="54">
        <f>COUNTIF($H51:AQ51,"A")</f>
        <v>0</v>
      </c>
      <c r="BC51" s="59">
        <f t="shared" si="2"/>
        <v>0</v>
      </c>
      <c r="BD51" s="54">
        <f>COUNTIF($H51:AQ51,"NJ")</f>
        <v>0</v>
      </c>
      <c r="BE51" s="59">
        <f t="shared" si="3"/>
        <v>0</v>
      </c>
      <c r="BF51" s="54">
        <f t="shared" si="13"/>
        <v>0</v>
      </c>
      <c r="BG51" s="59">
        <f t="shared" si="4"/>
        <v>0</v>
      </c>
      <c r="BH51" s="129"/>
    </row>
    <row r="52" spans="2:60" x14ac:dyDescent="0.25">
      <c r="B52" s="21" t="str">
        <f>Mai!B52</f>
        <v xml:space="preserve"> </v>
      </c>
      <c r="C52" s="48"/>
      <c r="D52" s="48"/>
      <c r="E52" s="50">
        <f t="shared" si="14"/>
        <v>0</v>
      </c>
      <c r="F52" s="50">
        <f t="shared" si="5"/>
        <v>0</v>
      </c>
      <c r="G52" s="50">
        <f t="shared" si="6"/>
        <v>0</v>
      </c>
      <c r="H52" s="51"/>
      <c r="I52" s="52"/>
      <c r="J52" s="53"/>
      <c r="K52" s="52"/>
      <c r="L52" s="53"/>
      <c r="M52" s="52"/>
      <c r="N52" s="53"/>
      <c r="O52" s="52"/>
      <c r="P52" s="53"/>
      <c r="Q52" s="52"/>
      <c r="R52" s="53"/>
      <c r="S52" s="52"/>
      <c r="T52" s="53"/>
      <c r="U52" s="52"/>
      <c r="V52" s="53"/>
      <c r="W52" s="52"/>
      <c r="X52" s="53"/>
      <c r="Y52" s="52"/>
      <c r="Z52" s="53"/>
      <c r="AA52" s="52"/>
      <c r="AB52" s="53"/>
      <c r="AC52" s="52"/>
      <c r="AD52" s="53"/>
      <c r="AE52" s="52"/>
      <c r="AF52" s="53"/>
      <c r="AG52" s="52"/>
      <c r="AH52" s="53"/>
      <c r="AI52" s="52"/>
      <c r="AJ52" s="53"/>
      <c r="AK52" s="52"/>
      <c r="AL52" s="53"/>
      <c r="AM52" s="52"/>
      <c r="AN52" s="53"/>
      <c r="AO52" s="52"/>
      <c r="AP52" s="53"/>
      <c r="AQ52" s="52"/>
      <c r="AR52" s="54">
        <f t="shared" si="7"/>
        <v>0</v>
      </c>
      <c r="AS52" s="50">
        <f t="shared" si="8"/>
        <v>0</v>
      </c>
      <c r="AT52" s="55">
        <f t="shared" si="9"/>
        <v>0</v>
      </c>
      <c r="AU52" s="56">
        <f t="shared" si="10"/>
        <v>0</v>
      </c>
      <c r="AV52" s="57">
        <f t="shared" si="11"/>
        <v>0</v>
      </c>
      <c r="AW52" s="58">
        <f t="shared" si="12"/>
        <v>0</v>
      </c>
      <c r="AX52" s="54">
        <f>COUNTIF($H52:AQ52,"M")</f>
        <v>0</v>
      </c>
      <c r="AY52" s="59">
        <f t="shared" si="0"/>
        <v>0</v>
      </c>
      <c r="AZ52" s="54">
        <f>COUNTIF($H52:AQ52,"RDV")</f>
        <v>0</v>
      </c>
      <c r="BA52" s="59">
        <f t="shared" si="1"/>
        <v>0</v>
      </c>
      <c r="BB52" s="54">
        <f>COUNTIF($H52:AQ52,"A")</f>
        <v>0</v>
      </c>
      <c r="BC52" s="59">
        <f t="shared" si="2"/>
        <v>0</v>
      </c>
      <c r="BD52" s="54">
        <f>COUNTIF($H52:AQ52,"NJ")</f>
        <v>0</v>
      </c>
      <c r="BE52" s="59">
        <f t="shared" si="3"/>
        <v>0</v>
      </c>
      <c r="BF52" s="54">
        <f t="shared" si="13"/>
        <v>0</v>
      </c>
      <c r="BG52" s="59">
        <f t="shared" si="4"/>
        <v>0</v>
      </c>
      <c r="BH52" s="129"/>
    </row>
    <row r="53" spans="2:60" x14ac:dyDescent="0.25">
      <c r="R53" s="60"/>
      <c r="S53" s="60"/>
      <c r="AR53" s="10">
        <f>SUM(AR13:AR52)</f>
        <v>0</v>
      </c>
      <c r="AS53" s="15">
        <f>SUM(AS13:AS52)</f>
        <v>0</v>
      </c>
      <c r="AT53" s="15">
        <f>SUM(AT13:AT52)</f>
        <v>0</v>
      </c>
    </row>
    <row r="54" spans="2:60" x14ac:dyDescent="0.25">
      <c r="R54" s="60"/>
      <c r="S54" s="60"/>
    </row>
    <row r="55" spans="2:60" ht="16.149999999999999" customHeight="1" x14ac:dyDescent="0.25">
      <c r="C55" s="8"/>
      <c r="D55" s="8"/>
      <c r="E55" s="61"/>
      <c r="F55" s="61"/>
      <c r="G55" s="61"/>
      <c r="R55" s="60"/>
      <c r="S55" s="60"/>
    </row>
    <row r="56" spans="2:60" ht="16.149999999999999" customHeight="1" x14ac:dyDescent="0.25">
      <c r="C56" s="9"/>
      <c r="D56" s="9"/>
      <c r="E56" s="29"/>
      <c r="F56" s="62"/>
      <c r="G56" s="63"/>
      <c r="R56" s="60"/>
      <c r="S56" s="60"/>
    </row>
    <row r="57" spans="2:60" ht="16.149999999999999" customHeight="1" x14ac:dyDescent="0.25">
      <c r="C57" s="9"/>
      <c r="D57" s="9"/>
      <c r="E57" s="29"/>
      <c r="F57" s="29"/>
      <c r="G57" s="63"/>
      <c r="R57" s="60"/>
      <c r="S57" s="60"/>
    </row>
    <row r="58" spans="2:60" ht="16.149999999999999" customHeight="1" x14ac:dyDescent="0.25">
      <c r="C58" s="9"/>
      <c r="D58" s="9"/>
      <c r="E58" s="29"/>
      <c r="F58" s="29"/>
      <c r="G58" s="63"/>
      <c r="R58" s="60"/>
      <c r="S58" s="60"/>
    </row>
    <row r="59" spans="2:60" ht="16.149999999999999" customHeight="1" x14ac:dyDescent="0.25">
      <c r="C59" s="9"/>
      <c r="D59" s="9"/>
      <c r="E59" s="29"/>
      <c r="F59" s="29"/>
      <c r="G59" s="63"/>
      <c r="R59" s="60"/>
      <c r="S59" s="60"/>
    </row>
    <row r="60" spans="2:60" ht="16.149999999999999" customHeight="1" x14ac:dyDescent="0.25">
      <c r="C60" s="9"/>
      <c r="D60" s="9"/>
      <c r="E60" s="29"/>
      <c r="F60" s="29"/>
      <c r="G60" s="63"/>
      <c r="R60" s="60"/>
      <c r="S60" s="60"/>
    </row>
    <row r="61" spans="2:60" ht="16.149999999999999" customHeight="1" x14ac:dyDescent="0.25">
      <c r="C61" s="9"/>
      <c r="D61" s="9"/>
      <c r="E61" s="29"/>
      <c r="F61" s="29"/>
      <c r="G61" s="63"/>
      <c r="R61" s="60"/>
      <c r="S61" s="60"/>
    </row>
    <row r="62" spans="2:60" ht="16.149999999999999" customHeight="1" x14ac:dyDescent="0.25">
      <c r="C62" s="9"/>
      <c r="D62" s="9"/>
      <c r="E62" s="29"/>
      <c r="F62" s="29"/>
      <c r="G62" s="63"/>
      <c r="R62" s="60"/>
      <c r="S62" s="60"/>
    </row>
    <row r="63" spans="2:60" ht="16.149999999999999" customHeight="1" x14ac:dyDescent="0.25">
      <c r="C63" s="9"/>
      <c r="D63" s="9"/>
      <c r="E63" s="29"/>
      <c r="F63" s="29"/>
      <c r="G63" s="63"/>
      <c r="R63" s="60"/>
      <c r="S63" s="60"/>
    </row>
    <row r="64" spans="2:60" ht="16.149999999999999" customHeight="1" x14ac:dyDescent="0.25">
      <c r="C64" s="9"/>
      <c r="D64" s="9"/>
      <c r="E64" s="29"/>
      <c r="F64" s="29"/>
      <c r="G64" s="63"/>
      <c r="R64" s="60"/>
      <c r="S64" s="60"/>
    </row>
    <row r="65" spans="3:19" ht="16.149999999999999" customHeight="1" x14ac:dyDescent="0.25">
      <c r="C65" s="9"/>
      <c r="D65" s="9"/>
      <c r="E65" s="29"/>
      <c r="F65" s="29"/>
      <c r="G65" s="63"/>
      <c r="R65" s="60"/>
      <c r="S65" s="60"/>
    </row>
    <row r="66" spans="3:19" ht="16.149999999999999" customHeight="1" x14ac:dyDescent="0.25">
      <c r="C66" s="9"/>
      <c r="D66" s="9"/>
      <c r="E66" s="29"/>
      <c r="F66" s="29"/>
      <c r="G66" s="63"/>
      <c r="R66" s="60"/>
      <c r="S66" s="60"/>
    </row>
    <row r="67" spans="3:19" ht="16.149999999999999" customHeight="1" x14ac:dyDescent="0.25">
      <c r="C67" s="9"/>
      <c r="D67" s="9"/>
      <c r="E67" s="29"/>
      <c r="F67" s="29"/>
      <c r="G67" s="63"/>
    </row>
    <row r="68" spans="3:19" ht="16.149999999999999" customHeight="1" x14ac:dyDescent="0.25">
      <c r="C68" s="9"/>
      <c r="D68" s="9"/>
      <c r="E68" s="29"/>
      <c r="F68" s="29"/>
      <c r="G68" s="63"/>
    </row>
    <row r="69" spans="3:19" ht="16.149999999999999" customHeight="1" x14ac:dyDescent="0.25">
      <c r="C69" s="9"/>
      <c r="D69" s="9"/>
      <c r="E69" s="29"/>
      <c r="F69" s="29"/>
      <c r="G69" s="63"/>
    </row>
    <row r="70" spans="3:19" ht="16.149999999999999" customHeight="1" x14ac:dyDescent="0.25">
      <c r="C70" s="9"/>
      <c r="D70" s="9"/>
      <c r="E70" s="29"/>
      <c r="F70" s="29"/>
      <c r="G70" s="63"/>
    </row>
    <row r="71" spans="3:19" ht="16.149999999999999" customHeight="1" x14ac:dyDescent="0.25">
      <c r="C71" s="9"/>
      <c r="D71" s="9"/>
      <c r="E71" s="29"/>
      <c r="F71" s="29"/>
      <c r="G71" s="63"/>
    </row>
    <row r="72" spans="3:19" ht="16.149999999999999" customHeight="1" x14ac:dyDescent="0.25">
      <c r="C72" s="9"/>
      <c r="D72" s="9"/>
      <c r="E72" s="29"/>
      <c r="F72" s="29"/>
      <c r="G72" s="63"/>
    </row>
    <row r="73" spans="3:19" ht="16.149999999999999" customHeight="1" x14ac:dyDescent="0.25">
      <c r="C73" s="9"/>
      <c r="D73" s="9"/>
      <c r="E73" s="29"/>
      <c r="F73" s="29"/>
      <c r="G73" s="63"/>
    </row>
    <row r="74" spans="3:19" ht="16.149999999999999" customHeight="1" x14ac:dyDescent="0.25">
      <c r="C74" s="9"/>
      <c r="D74" s="9"/>
      <c r="E74" s="29"/>
      <c r="F74" s="29"/>
      <c r="G74" s="63"/>
    </row>
    <row r="75" spans="3:19" ht="16.149999999999999" customHeight="1" x14ac:dyDescent="0.25">
      <c r="C75" s="9"/>
      <c r="D75" s="9"/>
      <c r="E75" s="29"/>
      <c r="F75" s="29"/>
      <c r="G75" s="63"/>
    </row>
    <row r="76" spans="3:19" ht="16.149999999999999" customHeight="1" x14ac:dyDescent="0.25">
      <c r="C76" s="9"/>
      <c r="D76" s="9"/>
      <c r="E76" s="29"/>
      <c r="F76" s="29"/>
      <c r="G76" s="63"/>
    </row>
    <row r="77" spans="3:19" ht="16.149999999999999" customHeight="1" x14ac:dyDescent="0.25">
      <c r="C77" s="9"/>
      <c r="D77" s="9"/>
      <c r="E77" s="29"/>
      <c r="F77" s="29"/>
      <c r="G77" s="63"/>
    </row>
    <row r="78" spans="3:19" ht="16.149999999999999" customHeight="1" x14ac:dyDescent="0.25">
      <c r="C78" s="9"/>
      <c r="D78" s="9"/>
      <c r="E78" s="29"/>
      <c r="F78" s="29"/>
      <c r="G78" s="63"/>
    </row>
    <row r="79" spans="3:19" ht="16.149999999999999" customHeight="1" x14ac:dyDescent="0.25">
      <c r="C79" s="9"/>
      <c r="D79" s="9"/>
      <c r="E79" s="29"/>
      <c r="F79" s="29"/>
      <c r="G79" s="63"/>
    </row>
    <row r="80" spans="3:19" ht="16.149999999999999" customHeight="1" x14ac:dyDescent="0.25">
      <c r="C80" s="9"/>
      <c r="D80" s="9"/>
      <c r="E80" s="29"/>
      <c r="F80" s="29"/>
      <c r="G80" s="63"/>
    </row>
    <row r="81" spans="3:7" ht="16.149999999999999" customHeight="1" x14ac:dyDescent="0.25">
      <c r="C81" s="9"/>
      <c r="D81" s="9"/>
      <c r="E81" s="29"/>
      <c r="F81" s="29"/>
      <c r="G81" s="63"/>
    </row>
    <row r="82" spans="3:7" ht="16.149999999999999" customHeight="1" x14ac:dyDescent="0.25">
      <c r="C82" s="9"/>
      <c r="D82" s="9"/>
      <c r="E82" s="29"/>
      <c r="F82" s="29"/>
      <c r="G82" s="63"/>
    </row>
    <row r="83" spans="3:7" ht="16.149999999999999" customHeight="1" x14ac:dyDescent="0.25">
      <c r="C83" s="9"/>
      <c r="D83" s="9"/>
      <c r="E83" s="29"/>
      <c r="F83" s="29"/>
      <c r="G83" s="63"/>
    </row>
    <row r="84" spans="3:7" ht="16.149999999999999" customHeight="1" x14ac:dyDescent="0.25">
      <c r="C84" s="9"/>
      <c r="D84" s="9"/>
      <c r="E84" s="29"/>
      <c r="F84" s="29"/>
      <c r="G84" s="63"/>
    </row>
    <row r="85" spans="3:7" ht="16.149999999999999" customHeight="1" x14ac:dyDescent="0.25">
      <c r="C85" s="9"/>
      <c r="D85" s="9"/>
      <c r="E85" s="29"/>
      <c r="F85" s="29"/>
      <c r="G85" s="63"/>
    </row>
    <row r="86" spans="3:7" ht="16.149999999999999" customHeight="1" x14ac:dyDescent="0.25">
      <c r="C86" s="9"/>
      <c r="D86" s="9"/>
      <c r="E86" s="29"/>
      <c r="F86" s="29"/>
      <c r="G86" s="63"/>
    </row>
    <row r="87" spans="3:7" ht="16.149999999999999" customHeight="1" x14ac:dyDescent="0.25">
      <c r="C87" s="9"/>
      <c r="D87" s="9"/>
      <c r="E87" s="29"/>
      <c r="F87" s="29"/>
      <c r="G87" s="63"/>
    </row>
    <row r="88" spans="3:7" ht="16.149999999999999" customHeight="1" x14ac:dyDescent="0.25">
      <c r="C88" s="9"/>
      <c r="D88" s="9"/>
      <c r="E88" s="29"/>
      <c r="F88" s="29"/>
      <c r="G88" s="63"/>
    </row>
    <row r="89" spans="3:7" ht="16.149999999999999" customHeight="1" x14ac:dyDescent="0.25">
      <c r="C89" s="9"/>
      <c r="D89" s="9"/>
      <c r="E89" s="29"/>
      <c r="F89" s="29"/>
      <c r="G89" s="63"/>
    </row>
    <row r="90" spans="3:7" ht="16.149999999999999" customHeight="1" x14ac:dyDescent="0.25">
      <c r="C90" s="9"/>
      <c r="D90" s="9"/>
      <c r="E90" s="29"/>
      <c r="F90" s="29"/>
      <c r="G90" s="63"/>
    </row>
    <row r="91" spans="3:7" ht="16.149999999999999" customHeight="1" x14ac:dyDescent="0.25">
      <c r="C91" s="9"/>
      <c r="D91" s="9"/>
      <c r="E91" s="29"/>
      <c r="F91" s="29"/>
      <c r="G91" s="63"/>
    </row>
    <row r="92" spans="3:7" ht="16.149999999999999" customHeight="1" x14ac:dyDescent="0.25">
      <c r="C92" s="9"/>
      <c r="D92" s="9"/>
      <c r="E92" s="29"/>
      <c r="F92" s="29"/>
      <c r="G92" s="63"/>
    </row>
    <row r="93" spans="3:7" ht="16.149999999999999" customHeight="1" x14ac:dyDescent="0.25">
      <c r="C93" s="9"/>
      <c r="D93" s="9"/>
      <c r="E93" s="29"/>
      <c r="F93" s="29"/>
      <c r="G93" s="63"/>
    </row>
    <row r="94" spans="3:7" ht="16.149999999999999" customHeight="1" x14ac:dyDescent="0.25">
      <c r="C94" s="9"/>
      <c r="D94" s="9"/>
      <c r="E94" s="29"/>
      <c r="F94" s="29"/>
      <c r="G94" s="63"/>
    </row>
    <row r="95" spans="3:7" ht="16.149999999999999" customHeight="1" x14ac:dyDescent="0.25">
      <c r="C95" s="9"/>
      <c r="D95" s="9"/>
      <c r="E95" s="29"/>
      <c r="F95" s="29"/>
      <c r="G95" s="63"/>
    </row>
    <row r="96" spans="3:7" ht="16.149999999999999" customHeight="1" x14ac:dyDescent="0.25">
      <c r="C96" s="64"/>
      <c r="D96" s="64"/>
      <c r="E96" s="60"/>
      <c r="F96" s="60"/>
      <c r="G96" s="60"/>
    </row>
    <row r="97" spans="3:4" x14ac:dyDescent="0.25">
      <c r="C97" s="64"/>
      <c r="D97" s="64"/>
    </row>
  </sheetData>
  <sheetProtection selectLockedCells="1"/>
  <conditionalFormatting sqref="AW13:AW52">
    <cfRule type="cellIs" dxfId="2" priority="1" operator="greaterThanOrEqual">
      <formula>0.12</formula>
    </cfRule>
  </conditionalFormatting>
  <dataValidations count="1">
    <dataValidation type="list" allowBlank="1" showInputMessage="1" showErrorMessage="1" sqref="H14:H52 I14:S14 I15:AQ52 H13:AQ13" xr:uid="{4A37B70D-2AA8-4897-A5C5-57D0B71E619D}">
      <formula1>"M,RDV,C,A,NJ"</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CEFF4-7F4F-4FE9-BA94-10B0E9BD46A5}">
  <sheetPr codeName="Feuil12"/>
  <dimension ref="B1:XBD97"/>
  <sheetViews>
    <sheetView showGridLines="0" zoomScale="99" zoomScaleNormal="99" workbookViewId="0">
      <pane xSplit="7" ySplit="12" topLeftCell="H13" activePane="bottomRight" state="frozen"/>
      <selection pane="topRight" activeCell="H1" sqref="H1"/>
      <selection pane="bottomLeft" activeCell="A13" sqref="A13"/>
      <selection pane="bottomRight" activeCell="T7" sqref="T7"/>
    </sheetView>
  </sheetViews>
  <sheetFormatPr baseColWidth="10" defaultColWidth="11.5703125" defaultRowHeight="15" outlineLevelCol="1" x14ac:dyDescent="0.25"/>
  <cols>
    <col min="1" max="1" width="4.28515625" style="10" customWidth="1"/>
    <col min="2" max="2" width="42.140625" style="10" customWidth="1"/>
    <col min="3" max="7" width="12.140625" style="10" customWidth="1" outlineLevel="1"/>
    <col min="8" max="11" width="12.5703125" style="10" customWidth="1"/>
    <col min="12" max="14" width="9" style="10" customWidth="1"/>
    <col min="15" max="27" width="6.28515625" style="10" customWidth="1"/>
    <col min="28" max="28" width="73" style="10" customWidth="1"/>
    <col min="29" max="29" width="6.28515625" style="10" customWidth="1"/>
    <col min="30" max="30" width="5.85546875" style="10" customWidth="1"/>
    <col min="31" max="31" width="5.85546875" style="13" customWidth="1"/>
    <col min="32" max="75" width="5.85546875" style="10" customWidth="1"/>
    <col min="76" max="16384" width="11.5703125" style="10"/>
  </cols>
  <sheetData>
    <row r="1" spans="2:32 16278:16280" ht="26.25" x14ac:dyDescent="0.4">
      <c r="B1" s="11" t="s">
        <v>11</v>
      </c>
      <c r="C1" s="66">
        <f>Septembre!C1</f>
        <v>0</v>
      </c>
      <c r="D1" s="64"/>
      <c r="E1" s="64"/>
      <c r="F1" s="64"/>
      <c r="G1" s="64"/>
      <c r="H1" s="142"/>
      <c r="I1" s="142" t="s">
        <v>41</v>
      </c>
      <c r="J1" s="142"/>
      <c r="K1" s="142"/>
      <c r="L1" s="142"/>
      <c r="M1" s="142"/>
      <c r="N1" s="142"/>
      <c r="O1" s="142"/>
      <c r="AF1" s="13"/>
    </row>
    <row r="2" spans="2:32 16278:16280" ht="26.25" x14ac:dyDescent="0.4">
      <c r="B2" s="11" t="s">
        <v>18</v>
      </c>
      <c r="C2" s="66">
        <f>Septembre!C2</f>
        <v>0</v>
      </c>
      <c r="D2" s="64"/>
      <c r="E2" s="64"/>
      <c r="F2" s="64"/>
      <c r="G2" s="64"/>
      <c r="H2" s="142"/>
      <c r="I2" s="143"/>
      <c r="J2" s="142"/>
      <c r="K2" s="142"/>
      <c r="L2" s="142"/>
      <c r="M2" s="142"/>
      <c r="N2" s="142"/>
      <c r="O2" s="142"/>
      <c r="AF2" s="13"/>
    </row>
    <row r="3" spans="2:32 16278:16280" x14ac:dyDescent="0.25">
      <c r="B3" s="11" t="s">
        <v>19</v>
      </c>
      <c r="C3" s="10" t="s">
        <v>36</v>
      </c>
      <c r="H3" s="142"/>
      <c r="I3" s="143"/>
      <c r="J3" s="142"/>
      <c r="K3" s="144"/>
      <c r="L3" s="142"/>
      <c r="M3" s="142" t="s">
        <v>39</v>
      </c>
      <c r="N3" s="142" t="s">
        <v>40</v>
      </c>
      <c r="O3" s="142"/>
      <c r="AF3" s="13"/>
    </row>
    <row r="4" spans="2:32 16278:16280" x14ac:dyDescent="0.25">
      <c r="C4" s="10" t="s">
        <v>37</v>
      </c>
      <c r="H4" s="142"/>
      <c r="I4" s="143"/>
      <c r="J4" s="142"/>
      <c r="K4" s="142"/>
      <c r="L4" s="142"/>
      <c r="M4" s="142">
        <v>2026</v>
      </c>
      <c r="N4" s="142">
        <v>7</v>
      </c>
      <c r="O4" s="142"/>
      <c r="AF4" s="13"/>
    </row>
    <row r="5" spans="2:32 16278:16280" x14ac:dyDescent="0.25">
      <c r="C5" s="16" t="s">
        <v>1</v>
      </c>
      <c r="D5" s="17"/>
      <c r="E5" s="18"/>
      <c r="F5" s="19" t="s">
        <v>2</v>
      </c>
      <c r="G5" s="20"/>
      <c r="H5" s="142"/>
      <c r="I5" s="143"/>
      <c r="J5" s="142"/>
      <c r="K5" s="142"/>
      <c r="L5" s="142"/>
      <c r="M5" s="142"/>
      <c r="N5" s="142"/>
      <c r="O5" s="142"/>
      <c r="AF5" s="13"/>
    </row>
    <row r="6" spans="2:32 16278:16280" x14ac:dyDescent="0.25">
      <c r="C6" s="21" t="s">
        <v>3</v>
      </c>
      <c r="D6" s="21" t="s">
        <v>4</v>
      </c>
      <c r="E6" s="22" t="s">
        <v>5</v>
      </c>
      <c r="F6" s="23" t="s">
        <v>6</v>
      </c>
      <c r="G6" s="21" t="s">
        <v>5</v>
      </c>
      <c r="H6" s="142"/>
      <c r="I6" s="143"/>
      <c r="J6" s="142"/>
      <c r="K6" s="142"/>
      <c r="L6" s="142"/>
      <c r="M6" s="142"/>
      <c r="N6" s="142"/>
      <c r="O6" s="142"/>
      <c r="AF6" s="13"/>
    </row>
    <row r="7" spans="2:32 16278:16280" x14ac:dyDescent="0.25">
      <c r="B7" s="24" t="s">
        <v>7</v>
      </c>
      <c r="C7" s="25">
        <f>SUM(E13:E52)</f>
        <v>0</v>
      </c>
      <c r="D7" s="25">
        <f>C7-E7</f>
        <v>0</v>
      </c>
      <c r="E7" s="26">
        <f>SUM(M13:M52)</f>
        <v>0</v>
      </c>
      <c r="F7" s="27">
        <f>IFERROR(D7/C7,0)</f>
        <v>0</v>
      </c>
      <c r="G7" s="28">
        <f>IFERROR(E7/C7,0)</f>
        <v>0</v>
      </c>
      <c r="H7" s="142"/>
      <c r="I7" s="142"/>
      <c r="J7" s="142"/>
      <c r="K7" s="142"/>
      <c r="L7" s="142"/>
      <c r="M7" s="152"/>
      <c r="N7" s="152"/>
      <c r="O7" s="142"/>
      <c r="AF7" s="13"/>
    </row>
    <row r="8" spans="2:32 16278:16280" x14ac:dyDescent="0.25">
      <c r="B8" s="21" t="s">
        <v>8</v>
      </c>
      <c r="C8" s="25">
        <f>SUM(F13:F52)</f>
        <v>0</v>
      </c>
      <c r="D8" s="25">
        <f>C8-E8</f>
        <v>0</v>
      </c>
      <c r="E8" s="26">
        <f>SUM(N13:N52)</f>
        <v>0</v>
      </c>
      <c r="F8" s="27">
        <f>IFERROR(D8/C8,0)</f>
        <v>0</v>
      </c>
      <c r="G8" s="28">
        <f>IFERROR(E8/C8,0)</f>
        <v>0</v>
      </c>
      <c r="AF8" s="13"/>
    </row>
    <row r="9" spans="2:32 16278:16280" x14ac:dyDescent="0.25">
      <c r="B9" s="24" t="s">
        <v>9</v>
      </c>
      <c r="C9" s="25">
        <f>SUM(C7:C8)</f>
        <v>0</v>
      </c>
      <c r="D9" s="25">
        <f>C9-E9</f>
        <v>0</v>
      </c>
      <c r="E9" s="26">
        <f>SUM(L13:L52)</f>
        <v>0</v>
      </c>
      <c r="F9" s="27">
        <f>IFERROR(D9/C9,0)</f>
        <v>0</v>
      </c>
      <c r="G9" s="28">
        <f>IFERROR(E9/C9,0)</f>
        <v>0</v>
      </c>
      <c r="H9" s="30"/>
      <c r="I9" s="31">
        <f>DATE($M$4,$N$4,I$11)</f>
        <v>46205</v>
      </c>
      <c r="J9" s="30"/>
      <c r="K9" s="31">
        <f>DATE($M$4,$N$4,K$11)</f>
        <v>46206</v>
      </c>
      <c r="AF9" s="13"/>
    </row>
    <row r="10" spans="2:32 16278:16280" x14ac:dyDescent="0.25">
      <c r="B10" s="32" t="s">
        <v>10</v>
      </c>
      <c r="C10" s="33">
        <v>45839</v>
      </c>
      <c r="AF10" s="13"/>
    </row>
    <row r="11" spans="2:32 16278:16280" s="34" customFormat="1" x14ac:dyDescent="0.25">
      <c r="H11" s="35" t="s">
        <v>22</v>
      </c>
      <c r="I11" s="36">
        <v>2</v>
      </c>
      <c r="J11" s="37" t="s">
        <v>23</v>
      </c>
      <c r="K11" s="36">
        <v>3</v>
      </c>
      <c r="L11" s="38" t="s">
        <v>29</v>
      </c>
      <c r="M11" s="39"/>
      <c r="N11" s="36"/>
      <c r="O11" s="38" t="s">
        <v>30</v>
      </c>
      <c r="P11" s="39"/>
      <c r="Q11" s="36"/>
      <c r="R11" s="38" t="s">
        <v>31</v>
      </c>
      <c r="S11" s="39"/>
      <c r="T11" s="39"/>
      <c r="U11" s="39"/>
      <c r="V11" s="39"/>
      <c r="W11" s="39"/>
      <c r="X11" s="39"/>
      <c r="Y11" s="39"/>
      <c r="Z11" s="39"/>
      <c r="AA11" s="40"/>
      <c r="AE11" s="41"/>
      <c r="AF11" s="41"/>
    </row>
    <row r="12" spans="2:32 16278:16280" s="42" customFormat="1" ht="30" x14ac:dyDescent="0.25">
      <c r="B12" s="43" t="s">
        <v>12</v>
      </c>
      <c r="C12" s="43" t="s">
        <v>13</v>
      </c>
      <c r="D12" s="43" t="s">
        <v>14</v>
      </c>
      <c r="E12" s="43" t="s">
        <v>15</v>
      </c>
      <c r="F12" s="43" t="s">
        <v>16</v>
      </c>
      <c r="G12" s="43" t="s">
        <v>17</v>
      </c>
      <c r="H12" s="43" t="s">
        <v>21</v>
      </c>
      <c r="I12" s="44" t="s">
        <v>24</v>
      </c>
      <c r="J12" s="45" t="s">
        <v>21</v>
      </c>
      <c r="K12" s="44" t="s">
        <v>24</v>
      </c>
      <c r="L12" s="46" t="s">
        <v>32</v>
      </c>
      <c r="M12" s="43" t="s">
        <v>15</v>
      </c>
      <c r="N12" s="44" t="s">
        <v>16</v>
      </c>
      <c r="O12" s="46" t="s">
        <v>15</v>
      </c>
      <c r="P12" s="43" t="s">
        <v>16</v>
      </c>
      <c r="Q12" s="44" t="s">
        <v>33</v>
      </c>
      <c r="R12" s="46" t="s">
        <v>34</v>
      </c>
      <c r="S12" s="43" t="s">
        <v>2</v>
      </c>
      <c r="T12" s="43" t="s">
        <v>25</v>
      </c>
      <c r="U12" s="43" t="s">
        <v>2</v>
      </c>
      <c r="V12" s="43" t="s">
        <v>35</v>
      </c>
      <c r="W12" s="43" t="s">
        <v>2</v>
      </c>
      <c r="X12" s="43" t="s">
        <v>27</v>
      </c>
      <c r="Y12" s="43" t="s">
        <v>2</v>
      </c>
      <c r="Z12" s="43" t="s">
        <v>26</v>
      </c>
      <c r="AA12" s="43" t="s">
        <v>2</v>
      </c>
      <c r="AB12" s="43" t="s">
        <v>81</v>
      </c>
      <c r="AE12" s="47"/>
      <c r="AF12" s="47"/>
    </row>
    <row r="13" spans="2:32 16278:16280" x14ac:dyDescent="0.25">
      <c r="B13" s="21" t="str">
        <f>Juin!B13</f>
        <v xml:space="preserve"> </v>
      </c>
      <c r="C13" s="48"/>
      <c r="D13" s="49"/>
      <c r="E13" s="50">
        <f>IF(AND(ISBLANK(A13),B13&gt;"*"),COUNTIF($H$12:$K$12,"M")-IF(AND(ISNUMBER($C13),$C13&gt;0),NETWORKDAYS($I$9,$C13,$I$2:$I$6)-1,0)-IF(AND(ISNUMBER($D13),$D13&gt;0),NETWORKDAYS($D13,#REF!,$I$2:$I$6)-1,0),0)</f>
        <v>0</v>
      </c>
      <c r="F13" s="50">
        <f>IF(AND(ISBLANK(A13),B13&gt;"*"),COUNTIF($H$12:$K$12,"M")-IF(AND(ISNUMBER($C13),$C13&gt;0),NETWORKDAYS($I$9,$C13,$I$2:$I$6)-1,0)-IF(AND(ISNUMBER($D13),$D13&gt;0),NETWORKDAYS($D13,#REF!,$I$2:$I$6)-1,0),0)</f>
        <v>0</v>
      </c>
      <c r="G13" s="50">
        <f>E13+F13</f>
        <v>0</v>
      </c>
      <c r="H13" s="51"/>
      <c r="I13" s="52"/>
      <c r="J13" s="53"/>
      <c r="K13" s="52"/>
      <c r="L13" s="54">
        <f>COUNTIF(H13:K13,"*")</f>
        <v>0</v>
      </c>
      <c r="M13" s="50">
        <f>COUNTIFS($H$12:$K$12,"M",$H13:$K13,"*")</f>
        <v>0</v>
      </c>
      <c r="N13" s="55">
        <f>COUNTIFS($H$12:$K$12,"A",$H13:$K13,"*")</f>
        <v>0</v>
      </c>
      <c r="O13" s="56">
        <f>IFERROR(M13/$C$7,0)</f>
        <v>0</v>
      </c>
      <c r="P13" s="57">
        <f>IFERROR(N13/$C$8,0)</f>
        <v>0</v>
      </c>
      <c r="Q13" s="58">
        <f>IFERROR(L13/$C$9,0)</f>
        <v>0</v>
      </c>
      <c r="R13" s="54">
        <f>COUNTIF($H13:K13,"M")</f>
        <v>0</v>
      </c>
      <c r="S13" s="59">
        <f t="shared" ref="S13:S52" si="0">IFERROR(R13/$L13,0)</f>
        <v>0</v>
      </c>
      <c r="T13" s="54">
        <f>COUNTIF($H13:K13,"RDV")</f>
        <v>0</v>
      </c>
      <c r="U13" s="59">
        <f t="shared" ref="U13:U52" si="1">IFERROR(T13/$L13,0)</f>
        <v>0</v>
      </c>
      <c r="V13" s="54">
        <f>COUNTIF($H13:K13,"A")</f>
        <v>0</v>
      </c>
      <c r="W13" s="59">
        <f t="shared" ref="W13:W52" si="2">IFERROR(V13/$L13,0)</f>
        <v>0</v>
      </c>
      <c r="X13" s="54">
        <f>COUNTIF($H13:K13,"NJ")</f>
        <v>0</v>
      </c>
      <c r="Y13" s="59">
        <f t="shared" ref="Y13:Y52" si="3">IFERROR(X13/$L13,0)</f>
        <v>0</v>
      </c>
      <c r="Z13" s="54">
        <f>COUNTIF($H13:$K13,"C")</f>
        <v>0</v>
      </c>
      <c r="AA13" s="59">
        <f t="shared" ref="AA13:AA52" si="4">IFERROR(Z13/L13,0)</f>
        <v>0</v>
      </c>
      <c r="AB13" s="129"/>
      <c r="AF13" s="13"/>
    </row>
    <row r="14" spans="2:32 16278:16280" x14ac:dyDescent="0.25">
      <c r="B14" s="21" t="str">
        <f>Juin!B14</f>
        <v xml:space="preserve"> </v>
      </c>
      <c r="C14" s="48"/>
      <c r="D14" s="48"/>
      <c r="E14" s="50">
        <f>IF(AND(ISBLANK(A14),B14&gt;"*"),COUNTIF($H$12:$K$12,"M")-IF(AND(ISNUMBER($C14),$C14&gt;0),NETWORKDAYS($I$9,$C14,$I$2:$I$6)-1,0)-IF(AND(ISNUMBER($D14),$D14&gt;0),NETWORKDAYS($D14,#REF!,$I$2:$I$6)-1,0),0)</f>
        <v>0</v>
      </c>
      <c r="F14" s="50">
        <f>IF(AND(ISBLANK(A14),B14&gt;"*"),COUNTIF($H$12:$K$12,"M")-IF(AND(ISNUMBER($C14),$C14&gt;0),NETWORKDAYS($I$9,$C14,$I$2:$I$6)-1,0)-IF(AND(ISNUMBER($D14),$D14&gt;0),NETWORKDAYS($D14,#REF!,$I$2:$I$6)-1,0),0)</f>
        <v>0</v>
      </c>
      <c r="G14" s="50">
        <f t="shared" ref="G14:G52" si="5">E14+F14</f>
        <v>0</v>
      </c>
      <c r="H14" s="51"/>
      <c r="I14" s="52"/>
      <c r="J14" s="53"/>
      <c r="K14" s="52"/>
      <c r="L14" s="54">
        <f>COUNTIF(H14:K14,"*")</f>
        <v>0</v>
      </c>
      <c r="M14" s="50">
        <f>COUNTIFS($H$12:$K$12,"M",$H14:$K14,"*")</f>
        <v>0</v>
      </c>
      <c r="N14" s="55">
        <f>COUNTIFS($H$12:$K$12,"A",$H14:$K14,"*")</f>
        <v>0</v>
      </c>
      <c r="O14" s="56">
        <f t="shared" ref="O14:O52" si="6">IFERROR(M14/$C$7,0)</f>
        <v>0</v>
      </c>
      <c r="P14" s="57">
        <f t="shared" ref="P14:P52" si="7">IFERROR(N14/$C$8,0)</f>
        <v>0</v>
      </c>
      <c r="Q14" s="58">
        <f t="shared" ref="Q14:Q52" si="8">IFERROR(L14/$C$9,0)</f>
        <v>0</v>
      </c>
      <c r="R14" s="54">
        <f>COUNTIF($H14:K14,"M")</f>
        <v>0</v>
      </c>
      <c r="S14" s="59">
        <f t="shared" si="0"/>
        <v>0</v>
      </c>
      <c r="T14" s="54">
        <f>COUNTIF($H14:K14,"RDV")</f>
        <v>0</v>
      </c>
      <c r="U14" s="59">
        <f t="shared" si="1"/>
        <v>0</v>
      </c>
      <c r="V14" s="54">
        <f>COUNTIF($H14:K14,"A")</f>
        <v>0</v>
      </c>
      <c r="W14" s="59">
        <f t="shared" si="2"/>
        <v>0</v>
      </c>
      <c r="X14" s="54">
        <f>COUNTIF($H14:K14,"NJ")</f>
        <v>0</v>
      </c>
      <c r="Y14" s="59">
        <f t="shared" si="3"/>
        <v>0</v>
      </c>
      <c r="Z14" s="54">
        <f>COUNTIF($H14:$K14,"C")</f>
        <v>0</v>
      </c>
      <c r="AA14" s="59">
        <f t="shared" si="4"/>
        <v>0</v>
      </c>
      <c r="AB14" s="129"/>
      <c r="XBB14" s="10" t="s">
        <v>28</v>
      </c>
      <c r="XBD14" s="10" t="s">
        <v>28</v>
      </c>
    </row>
    <row r="15" spans="2:32 16278:16280" x14ac:dyDescent="0.25">
      <c r="B15" s="21" t="str">
        <f>Juin!B15</f>
        <v xml:space="preserve"> </v>
      </c>
      <c r="C15" s="48"/>
      <c r="D15" s="48"/>
      <c r="E15" s="50">
        <f>IF(AND(ISBLANK(A15),B15&gt;"*"),COUNTIF($H$12:$K$12,"M")-IF(AND(ISNUMBER($C15),$C15&gt;0),NETWORKDAYS($I$9,$C15,$I$2:$I$6)-1,0)-IF(AND(ISNUMBER($D15),$D15&gt;0),NETWORKDAYS($D15,#REF!,$I$2:$I$6)-1,0),0)</f>
        <v>0</v>
      </c>
      <c r="F15" s="50">
        <f>IF(AND(ISBLANK(A15),B15&gt;"*"),COUNTIF($H$12:$K$12,"M")-IF(AND(ISNUMBER($C15),$C15&gt;0),NETWORKDAYS($I$9,$C15,$I$2:$I$6)-1,0)-IF(AND(ISNUMBER($D15),$D15&gt;0),NETWORKDAYS($D15,#REF!,$I$2:$I$6)-1,0),0)</f>
        <v>0</v>
      </c>
      <c r="G15" s="50">
        <f t="shared" si="5"/>
        <v>0</v>
      </c>
      <c r="H15" s="51"/>
      <c r="I15" s="52"/>
      <c r="J15" s="53"/>
      <c r="K15" s="52"/>
      <c r="L15" s="54">
        <f>COUNTIF(H15:K15,"*")</f>
        <v>0</v>
      </c>
      <c r="M15" s="50">
        <f>COUNTIFS($H$12:$K$12,"M",$H15:$K15,"*")</f>
        <v>0</v>
      </c>
      <c r="N15" s="55">
        <f>COUNTIFS($H$12:$K$12,"A",$H15:$K15,"*")</f>
        <v>0</v>
      </c>
      <c r="O15" s="56">
        <f t="shared" si="6"/>
        <v>0</v>
      </c>
      <c r="P15" s="57">
        <f t="shared" si="7"/>
        <v>0</v>
      </c>
      <c r="Q15" s="58">
        <f t="shared" si="8"/>
        <v>0</v>
      </c>
      <c r="R15" s="54">
        <f>COUNTIF($H15:K15,"M")</f>
        <v>0</v>
      </c>
      <c r="S15" s="59">
        <f t="shared" si="0"/>
        <v>0</v>
      </c>
      <c r="T15" s="54">
        <f>COUNTIF($H15:K15,"RDV")</f>
        <v>0</v>
      </c>
      <c r="U15" s="59">
        <f t="shared" si="1"/>
        <v>0</v>
      </c>
      <c r="V15" s="54">
        <f>COUNTIF($H15:K15,"A")</f>
        <v>0</v>
      </c>
      <c r="W15" s="59">
        <f t="shared" si="2"/>
        <v>0</v>
      </c>
      <c r="X15" s="54">
        <f>COUNTIF($H15:K15,"NJ")</f>
        <v>0</v>
      </c>
      <c r="Y15" s="59">
        <f t="shared" si="3"/>
        <v>0</v>
      </c>
      <c r="Z15" s="54">
        <f>COUNTIF($H15:$K15,"C")</f>
        <v>0</v>
      </c>
      <c r="AA15" s="59">
        <f t="shared" si="4"/>
        <v>0</v>
      </c>
      <c r="AB15" s="129"/>
    </row>
    <row r="16" spans="2:32 16278:16280" x14ac:dyDescent="0.25">
      <c r="B16" s="21" t="str">
        <f>Juin!B16</f>
        <v xml:space="preserve"> </v>
      </c>
      <c r="C16" s="48"/>
      <c r="D16" s="48"/>
      <c r="E16" s="50">
        <f>IF(AND(ISBLANK(A16),B16&gt;"*"),COUNTIF($H$12:$K$12,"M")-IF(AND(ISNUMBER($C16),$C16&gt;0),NETWORKDAYS($I$9,$C16,$I$2:$I$6)-1,0)-IF(AND(ISNUMBER($D16),$D16&gt;0),NETWORKDAYS($D16,#REF!,$I$2:$I$6)-1,0),0)</f>
        <v>0</v>
      </c>
      <c r="F16" s="50">
        <f>IF(AND(ISBLANK(A16),B16&gt;"*"),COUNTIF($H$12:$K$12,"M")-IF(AND(ISNUMBER($C16),$C16&gt;0),NETWORKDAYS($I$9,$C16,$I$2:$I$6)-1,0)-IF(AND(ISNUMBER($D16),$D16&gt;0),NETWORKDAYS($D16,#REF!,$I$2:$I$6)-1,0),0)</f>
        <v>0</v>
      </c>
      <c r="G16" s="50">
        <f t="shared" si="5"/>
        <v>0</v>
      </c>
      <c r="H16" s="51"/>
      <c r="I16" s="52"/>
      <c r="J16" s="53"/>
      <c r="K16" s="52"/>
      <c r="L16" s="54">
        <f>COUNTIF(H16:K16,"*")</f>
        <v>0</v>
      </c>
      <c r="M16" s="50">
        <f>COUNTIFS($H$12:$K$12,"M",$H16:$K16,"*")</f>
        <v>0</v>
      </c>
      <c r="N16" s="55">
        <f>COUNTIFS($H$12:$K$12,"A",$H16:$K16,"*")</f>
        <v>0</v>
      </c>
      <c r="O16" s="56">
        <f t="shared" si="6"/>
        <v>0</v>
      </c>
      <c r="P16" s="57">
        <f t="shared" si="7"/>
        <v>0</v>
      </c>
      <c r="Q16" s="58">
        <f t="shared" si="8"/>
        <v>0</v>
      </c>
      <c r="R16" s="54">
        <f>COUNTIF($H16:K16,"M")</f>
        <v>0</v>
      </c>
      <c r="S16" s="59">
        <f t="shared" si="0"/>
        <v>0</v>
      </c>
      <c r="T16" s="54">
        <f>COUNTIF($H16:K16,"RDV")</f>
        <v>0</v>
      </c>
      <c r="U16" s="59">
        <f t="shared" si="1"/>
        <v>0</v>
      </c>
      <c r="V16" s="54">
        <f>COUNTIF($H16:K16,"A")</f>
        <v>0</v>
      </c>
      <c r="W16" s="59">
        <f t="shared" si="2"/>
        <v>0</v>
      </c>
      <c r="X16" s="54">
        <f>COUNTIF($H16:K16,"NJ")</f>
        <v>0</v>
      </c>
      <c r="Y16" s="59">
        <f t="shared" si="3"/>
        <v>0</v>
      </c>
      <c r="Z16" s="54">
        <f>COUNTIF($H16:$K16,"C")</f>
        <v>0</v>
      </c>
      <c r="AA16" s="59">
        <f t="shared" si="4"/>
        <v>0</v>
      </c>
      <c r="AB16" s="129"/>
    </row>
    <row r="17" spans="2:28" x14ac:dyDescent="0.25">
      <c r="B17" s="21" t="str">
        <f>Juin!B17</f>
        <v xml:space="preserve"> </v>
      </c>
      <c r="C17" s="48"/>
      <c r="D17" s="48"/>
      <c r="E17" s="50">
        <f>IF(AND(ISBLANK(A17),B17&gt;"*"),COUNTIF($H$12:$K$12,"M")-IF(AND(ISNUMBER($C17),$C17&gt;0),NETWORKDAYS($I$9,$C17,$I$2:$I$6)-1,0)-IF(AND(ISNUMBER($D17),$D17&gt;0),NETWORKDAYS($D17,#REF!,$I$2:$I$6)-1,0),0)</f>
        <v>0</v>
      </c>
      <c r="F17" s="50">
        <f>IF(AND(ISBLANK(A17),B17&gt;"*"),COUNTIF($H$12:$K$12,"M")-IF(AND(ISNUMBER($C17),$C17&gt;0),NETWORKDAYS($I$9,$C17,$I$2:$I$6)-1,0)-IF(AND(ISNUMBER($D17),$D17&gt;0),NETWORKDAYS($D17,#REF!,$I$2:$I$6)-1,0),0)</f>
        <v>0</v>
      </c>
      <c r="G17" s="50">
        <f t="shared" si="5"/>
        <v>0</v>
      </c>
      <c r="H17" s="51"/>
      <c r="I17" s="52"/>
      <c r="J17" s="53"/>
      <c r="K17" s="52"/>
      <c r="L17" s="54">
        <f>COUNTIF(H17:K17,"*")</f>
        <v>0</v>
      </c>
      <c r="M17" s="50">
        <f>COUNTIFS($H$12:$K$12,"M",$H17:$K17,"*")</f>
        <v>0</v>
      </c>
      <c r="N17" s="55">
        <f>COUNTIFS($H$12:$K$12,"A",$H17:$K17,"*")</f>
        <v>0</v>
      </c>
      <c r="O17" s="56">
        <f t="shared" si="6"/>
        <v>0</v>
      </c>
      <c r="P17" s="57">
        <f t="shared" si="7"/>
        <v>0</v>
      </c>
      <c r="Q17" s="58">
        <f t="shared" si="8"/>
        <v>0</v>
      </c>
      <c r="R17" s="54">
        <f>COUNTIF($H17:K17,"M")</f>
        <v>0</v>
      </c>
      <c r="S17" s="59">
        <f t="shared" si="0"/>
        <v>0</v>
      </c>
      <c r="T17" s="54">
        <f>COUNTIF($H17:K17,"RDV")</f>
        <v>0</v>
      </c>
      <c r="U17" s="59">
        <f t="shared" si="1"/>
        <v>0</v>
      </c>
      <c r="V17" s="54">
        <f>COUNTIF($H17:K17,"A")</f>
        <v>0</v>
      </c>
      <c r="W17" s="59">
        <f t="shared" si="2"/>
        <v>0</v>
      </c>
      <c r="X17" s="54">
        <f>COUNTIF($H17:K17,"NJ")</f>
        <v>0</v>
      </c>
      <c r="Y17" s="59">
        <f t="shared" si="3"/>
        <v>0</v>
      </c>
      <c r="Z17" s="54">
        <f>COUNTIF($H17:$K17,"C")</f>
        <v>0</v>
      </c>
      <c r="AA17" s="59">
        <f t="shared" si="4"/>
        <v>0</v>
      </c>
      <c r="AB17" s="129"/>
    </row>
    <row r="18" spans="2:28" x14ac:dyDescent="0.25">
      <c r="B18" s="21" t="str">
        <f>Juin!B18</f>
        <v xml:space="preserve"> </v>
      </c>
      <c r="C18" s="48"/>
      <c r="D18" s="48"/>
      <c r="E18" s="50">
        <f>IF(AND(ISBLANK(A18),B18&gt;"*"),COUNTIF($H$12:$K$12,"M")-IF(AND(ISNUMBER($C18),$C18&gt;0),NETWORKDAYS($I$9,$C18,$I$2:$I$6)-1,0)-IF(AND(ISNUMBER($D18),$D18&gt;0),NETWORKDAYS($D18,#REF!,$I$2:$I$6)-1,0),0)</f>
        <v>0</v>
      </c>
      <c r="F18" s="50">
        <f>IF(AND(ISBLANK(A18),B18&gt;"*"),COUNTIF($H$12:$K$12,"M")-IF(AND(ISNUMBER($C18),$C18&gt;0),NETWORKDAYS($I$9,$C18,$I$2:$I$6)-1,0)-IF(AND(ISNUMBER($D18),$D18&gt;0),NETWORKDAYS($D18,#REF!,$I$2:$I$6)-1,0),0)</f>
        <v>0</v>
      </c>
      <c r="G18" s="50">
        <f t="shared" si="5"/>
        <v>0</v>
      </c>
      <c r="H18" s="51"/>
      <c r="I18" s="52"/>
      <c r="J18" s="53"/>
      <c r="K18" s="52"/>
      <c r="L18" s="54">
        <f>COUNTIF(H18:K18,"*")</f>
        <v>0</v>
      </c>
      <c r="M18" s="50">
        <f>COUNTIFS($H$12:$K$12,"M",$H18:$K18,"*")</f>
        <v>0</v>
      </c>
      <c r="N18" s="55">
        <f>COUNTIFS($H$12:$K$12,"A",$H18:$K18,"*")</f>
        <v>0</v>
      </c>
      <c r="O18" s="56">
        <f t="shared" si="6"/>
        <v>0</v>
      </c>
      <c r="P18" s="57">
        <f t="shared" si="7"/>
        <v>0</v>
      </c>
      <c r="Q18" s="58">
        <f t="shared" si="8"/>
        <v>0</v>
      </c>
      <c r="R18" s="54">
        <f>COUNTIF($H18:K18,"M")</f>
        <v>0</v>
      </c>
      <c r="S18" s="59">
        <f t="shared" si="0"/>
        <v>0</v>
      </c>
      <c r="T18" s="54">
        <f>COUNTIF($H18:K18,"RDV")</f>
        <v>0</v>
      </c>
      <c r="U18" s="59">
        <f t="shared" si="1"/>
        <v>0</v>
      </c>
      <c r="V18" s="54">
        <f>COUNTIF($H18:K18,"A")</f>
        <v>0</v>
      </c>
      <c r="W18" s="59">
        <f t="shared" si="2"/>
        <v>0</v>
      </c>
      <c r="X18" s="54">
        <f>COUNTIF($H18:K18,"NJ")</f>
        <v>0</v>
      </c>
      <c r="Y18" s="59">
        <f t="shared" si="3"/>
        <v>0</v>
      </c>
      <c r="Z18" s="54">
        <f>COUNTIF($H18:$K18,"C")</f>
        <v>0</v>
      </c>
      <c r="AA18" s="59">
        <f t="shared" si="4"/>
        <v>0</v>
      </c>
      <c r="AB18" s="129"/>
    </row>
    <row r="19" spans="2:28" x14ac:dyDescent="0.25">
      <c r="B19" s="21" t="str">
        <f>Juin!B19</f>
        <v xml:space="preserve"> </v>
      </c>
      <c r="C19" s="48"/>
      <c r="D19" s="48"/>
      <c r="E19" s="50">
        <f>IF(AND(ISBLANK(A19),B19&gt;"*"),COUNTIF($H$12:$K$12,"M")-IF(AND(ISNUMBER($C19),$C19&gt;0),NETWORKDAYS($I$9,$C19,$I$2:$I$6)-1,0)-IF(AND(ISNUMBER($D19),$D19&gt;0),NETWORKDAYS($D19,#REF!,$I$2:$I$6)-1,0),0)</f>
        <v>0</v>
      </c>
      <c r="F19" s="50">
        <f>IF(AND(ISBLANK(A19),B19&gt;"*"),COUNTIF($H$12:$K$12,"M")-IF(AND(ISNUMBER($C19),$C19&gt;0),NETWORKDAYS($I$9,$C19,$I$2:$I$6)-1,0)-IF(AND(ISNUMBER($D19),$D19&gt;0),NETWORKDAYS($D19,#REF!,$I$2:$I$6)-1,0),0)</f>
        <v>0</v>
      </c>
      <c r="G19" s="50">
        <f t="shared" si="5"/>
        <v>0</v>
      </c>
      <c r="H19" s="51"/>
      <c r="I19" s="52"/>
      <c r="J19" s="53"/>
      <c r="K19" s="52"/>
      <c r="L19" s="54">
        <f>COUNTIF(H19:K19,"*")</f>
        <v>0</v>
      </c>
      <c r="M19" s="50">
        <f>COUNTIFS($H$12:$K$12,"M",$H19:$K19,"*")</f>
        <v>0</v>
      </c>
      <c r="N19" s="55">
        <f>COUNTIFS($H$12:$K$12,"A",$H19:$K19,"*")</f>
        <v>0</v>
      </c>
      <c r="O19" s="56">
        <f t="shared" si="6"/>
        <v>0</v>
      </c>
      <c r="P19" s="57">
        <f t="shared" si="7"/>
        <v>0</v>
      </c>
      <c r="Q19" s="58">
        <f t="shared" si="8"/>
        <v>0</v>
      </c>
      <c r="R19" s="54">
        <f>COUNTIF($H19:K19,"M")</f>
        <v>0</v>
      </c>
      <c r="S19" s="59">
        <f t="shared" si="0"/>
        <v>0</v>
      </c>
      <c r="T19" s="54">
        <f>COUNTIF($H19:K19,"RDV")</f>
        <v>0</v>
      </c>
      <c r="U19" s="59">
        <f t="shared" si="1"/>
        <v>0</v>
      </c>
      <c r="V19" s="54">
        <f>COUNTIF($H19:K19,"A")</f>
        <v>0</v>
      </c>
      <c r="W19" s="59">
        <f t="shared" si="2"/>
        <v>0</v>
      </c>
      <c r="X19" s="54">
        <f>COUNTIF($H19:K19,"NJ")</f>
        <v>0</v>
      </c>
      <c r="Y19" s="59">
        <f t="shared" si="3"/>
        <v>0</v>
      </c>
      <c r="Z19" s="54">
        <f>COUNTIF($H19:$K19,"C")</f>
        <v>0</v>
      </c>
      <c r="AA19" s="59">
        <f t="shared" si="4"/>
        <v>0</v>
      </c>
      <c r="AB19" s="129"/>
    </row>
    <row r="20" spans="2:28" x14ac:dyDescent="0.25">
      <c r="B20" s="21" t="str">
        <f>Juin!B20</f>
        <v xml:space="preserve"> </v>
      </c>
      <c r="C20" s="48"/>
      <c r="D20" s="48"/>
      <c r="E20" s="50">
        <f>IF(AND(ISBLANK(A20),B20&gt;"*"),COUNTIF($H$12:$K$12,"M")-IF(AND(ISNUMBER($C20),$C20&gt;0),NETWORKDAYS($I$9,$C20,$I$2:$I$6)-1,0)-IF(AND(ISNUMBER($D20),$D20&gt;0),NETWORKDAYS($D20,#REF!,$I$2:$I$6)-1,0),0)</f>
        <v>0</v>
      </c>
      <c r="F20" s="50">
        <f>IF(AND(ISBLANK(A20),B20&gt;"*"),COUNTIF($H$12:$K$12,"M")-IF(AND(ISNUMBER($C20),$C20&gt;0),NETWORKDAYS($I$9,$C20,$I$2:$I$6)-1,0)-IF(AND(ISNUMBER($D20),$D20&gt;0),NETWORKDAYS($D20,#REF!,$I$2:$I$6)-1,0),0)</f>
        <v>0</v>
      </c>
      <c r="G20" s="50">
        <f t="shared" si="5"/>
        <v>0</v>
      </c>
      <c r="H20" s="51"/>
      <c r="I20" s="52"/>
      <c r="J20" s="53"/>
      <c r="K20" s="52"/>
      <c r="L20" s="54">
        <f>COUNTIF(H20:K20,"*")</f>
        <v>0</v>
      </c>
      <c r="M20" s="50">
        <f>COUNTIFS($H$12:$K$12,"M",$H20:$K20,"*")</f>
        <v>0</v>
      </c>
      <c r="N20" s="55">
        <f>COUNTIFS($H$12:$K$12,"A",$H20:$K20,"*")</f>
        <v>0</v>
      </c>
      <c r="O20" s="56">
        <f t="shared" si="6"/>
        <v>0</v>
      </c>
      <c r="P20" s="57">
        <f t="shared" si="7"/>
        <v>0</v>
      </c>
      <c r="Q20" s="58">
        <f t="shared" si="8"/>
        <v>0</v>
      </c>
      <c r="R20" s="54">
        <f>COUNTIF($H20:K20,"M")</f>
        <v>0</v>
      </c>
      <c r="S20" s="59">
        <f t="shared" si="0"/>
        <v>0</v>
      </c>
      <c r="T20" s="54">
        <f>COUNTIF($H20:K20,"RDV")</f>
        <v>0</v>
      </c>
      <c r="U20" s="59">
        <f t="shared" si="1"/>
        <v>0</v>
      </c>
      <c r="V20" s="54">
        <f>COUNTIF($H20:K20,"A")</f>
        <v>0</v>
      </c>
      <c r="W20" s="59">
        <f t="shared" si="2"/>
        <v>0</v>
      </c>
      <c r="X20" s="54">
        <f>COUNTIF($H20:K20,"NJ")</f>
        <v>0</v>
      </c>
      <c r="Y20" s="59">
        <f t="shared" si="3"/>
        <v>0</v>
      </c>
      <c r="Z20" s="54">
        <f>COUNTIF($H20:$K20,"C")</f>
        <v>0</v>
      </c>
      <c r="AA20" s="59">
        <f t="shared" si="4"/>
        <v>0</v>
      </c>
      <c r="AB20" s="129"/>
    </row>
    <row r="21" spans="2:28" x14ac:dyDescent="0.25">
      <c r="B21" s="21" t="str">
        <f>Juin!B21</f>
        <v xml:space="preserve"> </v>
      </c>
      <c r="C21" s="48"/>
      <c r="D21" s="48"/>
      <c r="E21" s="50">
        <f>IF(AND(ISBLANK(A21),B21&gt;"*"),COUNTIF($H$12:$K$12,"M")-IF(AND(ISNUMBER($C21),$C21&gt;0),NETWORKDAYS($I$9,$C21,$I$2:$I$6)-1,0)-IF(AND(ISNUMBER($D21),$D21&gt;0),NETWORKDAYS($D21,#REF!,$I$2:$I$6)-1,0),0)</f>
        <v>0</v>
      </c>
      <c r="F21" s="50">
        <f>IF(AND(ISBLANK(A21),B21&gt;"*"),COUNTIF($H$12:$K$12,"M")-IF(AND(ISNUMBER($C21),$C21&gt;0),NETWORKDAYS($I$9,$C21,$I$2:$I$6)-1,0)-IF(AND(ISNUMBER($D21),$D21&gt;0),NETWORKDAYS($D21,#REF!,$I$2:$I$6)-1,0),0)</f>
        <v>0</v>
      </c>
      <c r="G21" s="50">
        <f t="shared" si="5"/>
        <v>0</v>
      </c>
      <c r="H21" s="51"/>
      <c r="I21" s="52"/>
      <c r="J21" s="53"/>
      <c r="K21" s="52"/>
      <c r="L21" s="54">
        <f>COUNTIF(H21:K21,"*")</f>
        <v>0</v>
      </c>
      <c r="M21" s="50">
        <f>COUNTIFS($H$12:$K$12,"M",$H21:$K21,"*")</f>
        <v>0</v>
      </c>
      <c r="N21" s="55">
        <f>COUNTIFS($H$12:$K$12,"A",$H21:$K21,"*")</f>
        <v>0</v>
      </c>
      <c r="O21" s="56">
        <f t="shared" si="6"/>
        <v>0</v>
      </c>
      <c r="P21" s="57">
        <f t="shared" si="7"/>
        <v>0</v>
      </c>
      <c r="Q21" s="58">
        <f t="shared" si="8"/>
        <v>0</v>
      </c>
      <c r="R21" s="54">
        <f>COUNTIF($H21:K21,"M")</f>
        <v>0</v>
      </c>
      <c r="S21" s="59">
        <f t="shared" si="0"/>
        <v>0</v>
      </c>
      <c r="T21" s="54">
        <f>COUNTIF($H21:K21,"RDV")</f>
        <v>0</v>
      </c>
      <c r="U21" s="59">
        <f t="shared" si="1"/>
        <v>0</v>
      </c>
      <c r="V21" s="54">
        <f>COUNTIF($H21:K21,"A")</f>
        <v>0</v>
      </c>
      <c r="W21" s="59">
        <f t="shared" si="2"/>
        <v>0</v>
      </c>
      <c r="X21" s="54">
        <f>COUNTIF($H21:K21,"NJ")</f>
        <v>0</v>
      </c>
      <c r="Y21" s="59">
        <f t="shared" si="3"/>
        <v>0</v>
      </c>
      <c r="Z21" s="54">
        <f>COUNTIF($H21:$K21,"C")</f>
        <v>0</v>
      </c>
      <c r="AA21" s="59">
        <f t="shared" si="4"/>
        <v>0</v>
      </c>
      <c r="AB21" s="129"/>
    </row>
    <row r="22" spans="2:28" x14ac:dyDescent="0.25">
      <c r="B22" s="21" t="str">
        <f>Juin!B22</f>
        <v xml:space="preserve"> </v>
      </c>
      <c r="C22" s="48"/>
      <c r="D22" s="48"/>
      <c r="E22" s="50">
        <f>IF(AND(ISBLANK(A22),B22&gt;"*"),COUNTIF($H$12:$K$12,"M")-IF(AND(ISNUMBER($C22),$C22&gt;0),NETWORKDAYS($I$9,$C22,$I$2:$I$6)-1,0)-IF(AND(ISNUMBER($D22),$D22&gt;0),NETWORKDAYS($D22,#REF!,$I$2:$I$6)-1,0),0)</f>
        <v>0</v>
      </c>
      <c r="F22" s="50">
        <f>IF(AND(ISBLANK(A22),B22&gt;"*"),COUNTIF($H$12:$K$12,"M")-IF(AND(ISNUMBER($C22),$C22&gt;0),NETWORKDAYS($I$9,$C22,$I$2:$I$6)-1,0)-IF(AND(ISNUMBER($D22),$D22&gt;0),NETWORKDAYS($D22,#REF!,$I$2:$I$6)-1,0),0)</f>
        <v>0</v>
      </c>
      <c r="G22" s="50">
        <f t="shared" si="5"/>
        <v>0</v>
      </c>
      <c r="H22" s="51"/>
      <c r="I22" s="52"/>
      <c r="J22" s="53"/>
      <c r="K22" s="52"/>
      <c r="L22" s="54">
        <f>COUNTIF(H22:K22,"*")</f>
        <v>0</v>
      </c>
      <c r="M22" s="50">
        <f>COUNTIFS($H$12:$K$12,"M",$H22:$K22,"*")</f>
        <v>0</v>
      </c>
      <c r="N22" s="55">
        <f>COUNTIFS($H$12:$K$12,"A",$H22:$K22,"*")</f>
        <v>0</v>
      </c>
      <c r="O22" s="56">
        <f t="shared" si="6"/>
        <v>0</v>
      </c>
      <c r="P22" s="57">
        <f t="shared" si="7"/>
        <v>0</v>
      </c>
      <c r="Q22" s="58">
        <f t="shared" si="8"/>
        <v>0</v>
      </c>
      <c r="R22" s="54">
        <f>COUNTIF($H22:K22,"M")</f>
        <v>0</v>
      </c>
      <c r="S22" s="59">
        <f t="shared" si="0"/>
        <v>0</v>
      </c>
      <c r="T22" s="54">
        <f>COUNTIF($H22:K22,"RDV")</f>
        <v>0</v>
      </c>
      <c r="U22" s="59">
        <f t="shared" si="1"/>
        <v>0</v>
      </c>
      <c r="V22" s="54">
        <f>COUNTIF($H22:K22,"A")</f>
        <v>0</v>
      </c>
      <c r="W22" s="59">
        <f t="shared" si="2"/>
        <v>0</v>
      </c>
      <c r="X22" s="54">
        <f>COUNTIF($H22:K22,"NJ")</f>
        <v>0</v>
      </c>
      <c r="Y22" s="59">
        <f t="shared" si="3"/>
        <v>0</v>
      </c>
      <c r="Z22" s="54">
        <f>COUNTIF($H22:$K22,"C")</f>
        <v>0</v>
      </c>
      <c r="AA22" s="59">
        <f t="shared" si="4"/>
        <v>0</v>
      </c>
      <c r="AB22" s="129"/>
    </row>
    <row r="23" spans="2:28" x14ac:dyDescent="0.25">
      <c r="B23" s="21" t="str">
        <f>Juin!B23</f>
        <v xml:space="preserve"> </v>
      </c>
      <c r="C23" s="48"/>
      <c r="D23" s="48"/>
      <c r="E23" s="50">
        <f>IF(AND(ISBLANK(A23),B23&gt;"*"),COUNTIF($H$12:$K$12,"M")-IF(AND(ISNUMBER($C23),$C23&gt;0),NETWORKDAYS($I$9,$C23,$I$2:$I$6)-1,0)-IF(AND(ISNUMBER($D23),$D23&gt;0),NETWORKDAYS($D23,#REF!,$I$2:$I$6)-1,0),0)</f>
        <v>0</v>
      </c>
      <c r="F23" s="50">
        <f>IF(AND(ISBLANK(A23),B23&gt;"*"),COUNTIF($H$12:$K$12,"M")-IF(AND(ISNUMBER($C23),$C23&gt;0),NETWORKDAYS($I$9,$C23,$I$2:$I$6)-1,0)-IF(AND(ISNUMBER($D23),$D23&gt;0),NETWORKDAYS($D23,#REF!,$I$2:$I$6)-1,0),0)</f>
        <v>0</v>
      </c>
      <c r="G23" s="50">
        <f t="shared" si="5"/>
        <v>0</v>
      </c>
      <c r="H23" s="51"/>
      <c r="I23" s="52"/>
      <c r="J23" s="53"/>
      <c r="K23" s="52"/>
      <c r="L23" s="54">
        <f>COUNTIF(H23:K23,"*")</f>
        <v>0</v>
      </c>
      <c r="M23" s="50">
        <f>COUNTIFS($H$12:$K$12,"M",$H23:$K23,"*")</f>
        <v>0</v>
      </c>
      <c r="N23" s="55">
        <f>COUNTIFS($H$12:$K$12,"A",$H23:$K23,"*")</f>
        <v>0</v>
      </c>
      <c r="O23" s="56">
        <f t="shared" si="6"/>
        <v>0</v>
      </c>
      <c r="P23" s="57">
        <f t="shared" si="7"/>
        <v>0</v>
      </c>
      <c r="Q23" s="58">
        <f t="shared" si="8"/>
        <v>0</v>
      </c>
      <c r="R23" s="54">
        <f>COUNTIF($H23:K23,"M")</f>
        <v>0</v>
      </c>
      <c r="S23" s="59">
        <f t="shared" si="0"/>
        <v>0</v>
      </c>
      <c r="T23" s="54">
        <f>COUNTIF($H23:K23,"RDV")</f>
        <v>0</v>
      </c>
      <c r="U23" s="59">
        <f t="shared" si="1"/>
        <v>0</v>
      </c>
      <c r="V23" s="54">
        <f>COUNTIF($H23:K23,"A")</f>
        <v>0</v>
      </c>
      <c r="W23" s="59">
        <f t="shared" si="2"/>
        <v>0</v>
      </c>
      <c r="X23" s="54">
        <f>COUNTIF($H23:K23,"NJ")</f>
        <v>0</v>
      </c>
      <c r="Y23" s="59">
        <f t="shared" si="3"/>
        <v>0</v>
      </c>
      <c r="Z23" s="54">
        <f>COUNTIF($H23:$K23,"C")</f>
        <v>0</v>
      </c>
      <c r="AA23" s="59">
        <f t="shared" si="4"/>
        <v>0</v>
      </c>
      <c r="AB23" s="129"/>
    </row>
    <row r="24" spans="2:28" x14ac:dyDescent="0.25">
      <c r="B24" s="21" t="str">
        <f>Juin!B24</f>
        <v xml:space="preserve"> </v>
      </c>
      <c r="C24" s="48"/>
      <c r="D24" s="48"/>
      <c r="E24" s="50">
        <f>IF(AND(ISBLANK(A24),B24&gt;"*"),COUNTIF($H$12:$K$12,"M")-IF(AND(ISNUMBER($C24),$C24&gt;0),NETWORKDAYS($I$9,$C24,$I$2:$I$6)-1,0)-IF(AND(ISNUMBER($D24),$D24&gt;0),NETWORKDAYS($D24,#REF!,$I$2:$I$6)-1,0),0)</f>
        <v>0</v>
      </c>
      <c r="F24" s="50">
        <f>IF(AND(ISBLANK(A24),B24&gt;"*"),COUNTIF($H$12:$K$12,"M")-IF(AND(ISNUMBER($C24),$C24&gt;0),NETWORKDAYS($I$9,$C24,$I$2:$I$6)-1,0)-IF(AND(ISNUMBER($D24),$D24&gt;0),NETWORKDAYS($D24,#REF!,$I$2:$I$6)-1,0),0)</f>
        <v>0</v>
      </c>
      <c r="G24" s="50">
        <f t="shared" si="5"/>
        <v>0</v>
      </c>
      <c r="H24" s="51"/>
      <c r="I24" s="52"/>
      <c r="J24" s="53"/>
      <c r="K24" s="52"/>
      <c r="L24" s="54">
        <f>COUNTIF(H24:K24,"*")</f>
        <v>0</v>
      </c>
      <c r="M24" s="50">
        <f>COUNTIFS($H$12:$K$12,"M",$H24:$K24,"*")</f>
        <v>0</v>
      </c>
      <c r="N24" s="55">
        <f>COUNTIFS($H$12:$K$12,"A",$H24:$K24,"*")</f>
        <v>0</v>
      </c>
      <c r="O24" s="56">
        <f t="shared" si="6"/>
        <v>0</v>
      </c>
      <c r="P24" s="57">
        <f t="shared" si="7"/>
        <v>0</v>
      </c>
      <c r="Q24" s="58">
        <f t="shared" si="8"/>
        <v>0</v>
      </c>
      <c r="R24" s="54">
        <f>COUNTIF($H24:K24,"M")</f>
        <v>0</v>
      </c>
      <c r="S24" s="59">
        <f t="shared" si="0"/>
        <v>0</v>
      </c>
      <c r="T24" s="54">
        <f>COUNTIF($H24:K24,"RDV")</f>
        <v>0</v>
      </c>
      <c r="U24" s="59">
        <f t="shared" si="1"/>
        <v>0</v>
      </c>
      <c r="V24" s="54">
        <f>COUNTIF($H24:K24,"A")</f>
        <v>0</v>
      </c>
      <c r="W24" s="59">
        <f t="shared" si="2"/>
        <v>0</v>
      </c>
      <c r="X24" s="54">
        <f>COUNTIF($H24:K24,"NJ")</f>
        <v>0</v>
      </c>
      <c r="Y24" s="59">
        <f t="shared" si="3"/>
        <v>0</v>
      </c>
      <c r="Z24" s="54">
        <f>COUNTIF($H24:$K24,"C")</f>
        <v>0</v>
      </c>
      <c r="AA24" s="59">
        <f t="shared" si="4"/>
        <v>0</v>
      </c>
      <c r="AB24" s="129"/>
    </row>
    <row r="25" spans="2:28" x14ac:dyDescent="0.25">
      <c r="B25" s="21" t="str">
        <f>Juin!B25</f>
        <v xml:space="preserve"> </v>
      </c>
      <c r="C25" s="48"/>
      <c r="D25" s="48"/>
      <c r="E25" s="50">
        <f>IF(AND(ISBLANK(A25),B25&gt;"*"),COUNTIF($H$12:$K$12,"M")-IF(AND(ISNUMBER($C25),$C25&gt;0),NETWORKDAYS($I$9,$C25,$I$2:$I$6)-1,0)-IF(AND(ISNUMBER($D25),$D25&gt;0),NETWORKDAYS($D25,#REF!,$I$2:$I$6)-1,0),0)</f>
        <v>0</v>
      </c>
      <c r="F25" s="50">
        <f>IF(AND(ISBLANK(A25),B25&gt;"*"),COUNTIF($H$12:$K$12,"M")-IF(AND(ISNUMBER($C25),$C25&gt;0),NETWORKDAYS($I$9,$C25,$I$2:$I$6)-1,0)-IF(AND(ISNUMBER($D25),$D25&gt;0),NETWORKDAYS($D25,#REF!,$I$2:$I$6)-1,0),0)</f>
        <v>0</v>
      </c>
      <c r="G25" s="50">
        <f t="shared" si="5"/>
        <v>0</v>
      </c>
      <c r="H25" s="51"/>
      <c r="I25" s="52"/>
      <c r="J25" s="53"/>
      <c r="K25" s="52"/>
      <c r="L25" s="54">
        <f>COUNTIF(H25:K25,"*")</f>
        <v>0</v>
      </c>
      <c r="M25" s="50">
        <f>COUNTIFS($H$12:$K$12,"M",$H25:$K25,"*")</f>
        <v>0</v>
      </c>
      <c r="N25" s="55">
        <f>COUNTIFS($H$12:$K$12,"A",$H25:$K25,"*")</f>
        <v>0</v>
      </c>
      <c r="O25" s="56">
        <f t="shared" si="6"/>
        <v>0</v>
      </c>
      <c r="P25" s="57">
        <f t="shared" si="7"/>
        <v>0</v>
      </c>
      <c r="Q25" s="58">
        <f t="shared" si="8"/>
        <v>0</v>
      </c>
      <c r="R25" s="54">
        <f>COUNTIF($H25:K25,"M")</f>
        <v>0</v>
      </c>
      <c r="S25" s="59">
        <f t="shared" si="0"/>
        <v>0</v>
      </c>
      <c r="T25" s="54">
        <f>COUNTIF($H25:K25,"RDV")</f>
        <v>0</v>
      </c>
      <c r="U25" s="59">
        <f t="shared" si="1"/>
        <v>0</v>
      </c>
      <c r="V25" s="54">
        <f>COUNTIF($H25:K25,"A")</f>
        <v>0</v>
      </c>
      <c r="W25" s="59">
        <f t="shared" si="2"/>
        <v>0</v>
      </c>
      <c r="X25" s="54">
        <f>COUNTIF($H25:K25,"NJ")</f>
        <v>0</v>
      </c>
      <c r="Y25" s="59">
        <f t="shared" si="3"/>
        <v>0</v>
      </c>
      <c r="Z25" s="54">
        <f>COUNTIF($H25:$K25,"C")</f>
        <v>0</v>
      </c>
      <c r="AA25" s="59">
        <f t="shared" si="4"/>
        <v>0</v>
      </c>
      <c r="AB25" s="129"/>
    </row>
    <row r="26" spans="2:28" x14ac:dyDescent="0.25">
      <c r="B26" s="21" t="str">
        <f>Juin!B26</f>
        <v xml:space="preserve"> </v>
      </c>
      <c r="C26" s="48"/>
      <c r="D26" s="48"/>
      <c r="E26" s="50">
        <f>IF(AND(ISBLANK(A26),B26&gt;"*"),COUNTIF($H$12:$K$12,"M")-IF(AND(ISNUMBER($C26),$C26&gt;0),NETWORKDAYS($I$9,$C26,$I$2:$I$6)-1,0)-IF(AND(ISNUMBER($D26),$D26&gt;0),NETWORKDAYS($D26,#REF!,$I$2:$I$6)-1,0),0)</f>
        <v>0</v>
      </c>
      <c r="F26" s="50">
        <f>IF(AND(ISBLANK(A26),B26&gt;"*"),COUNTIF($H$12:$K$12,"M")-IF(AND(ISNUMBER($C26),$C26&gt;0),NETWORKDAYS($I$9,$C26,$I$2:$I$6)-1,0)-IF(AND(ISNUMBER($D26),$D26&gt;0),NETWORKDAYS($D26,#REF!,$I$2:$I$6)-1,0),0)</f>
        <v>0</v>
      </c>
      <c r="G26" s="50">
        <f t="shared" si="5"/>
        <v>0</v>
      </c>
      <c r="H26" s="51"/>
      <c r="I26" s="52"/>
      <c r="J26" s="53"/>
      <c r="K26" s="52"/>
      <c r="L26" s="54">
        <f>COUNTIF(H26:K26,"*")</f>
        <v>0</v>
      </c>
      <c r="M26" s="50">
        <f>COUNTIFS($H$12:$K$12,"M",$H26:$K26,"*")</f>
        <v>0</v>
      </c>
      <c r="N26" s="55">
        <f>COUNTIFS($H$12:$K$12,"A",$H26:$K26,"*")</f>
        <v>0</v>
      </c>
      <c r="O26" s="56">
        <f t="shared" si="6"/>
        <v>0</v>
      </c>
      <c r="P26" s="57">
        <f t="shared" si="7"/>
        <v>0</v>
      </c>
      <c r="Q26" s="58">
        <f t="shared" si="8"/>
        <v>0</v>
      </c>
      <c r="R26" s="54">
        <f>COUNTIF($H26:K26,"M")</f>
        <v>0</v>
      </c>
      <c r="S26" s="59">
        <f t="shared" si="0"/>
        <v>0</v>
      </c>
      <c r="T26" s="54">
        <f>COUNTIF($H26:K26,"RDV")</f>
        <v>0</v>
      </c>
      <c r="U26" s="59">
        <f t="shared" si="1"/>
        <v>0</v>
      </c>
      <c r="V26" s="54">
        <f>COUNTIF($H26:K26,"A")</f>
        <v>0</v>
      </c>
      <c r="W26" s="59">
        <f t="shared" si="2"/>
        <v>0</v>
      </c>
      <c r="X26" s="54">
        <f>COUNTIF($H26:K26,"NJ")</f>
        <v>0</v>
      </c>
      <c r="Y26" s="59">
        <f t="shared" si="3"/>
        <v>0</v>
      </c>
      <c r="Z26" s="54">
        <f>COUNTIF($H26:$K26,"C")</f>
        <v>0</v>
      </c>
      <c r="AA26" s="59">
        <f t="shared" si="4"/>
        <v>0</v>
      </c>
      <c r="AB26" s="129"/>
    </row>
    <row r="27" spans="2:28" x14ac:dyDescent="0.25">
      <c r="B27" s="21" t="str">
        <f>Juin!B27</f>
        <v xml:space="preserve"> </v>
      </c>
      <c r="C27" s="48"/>
      <c r="D27" s="48"/>
      <c r="E27" s="50">
        <f>IF(AND(ISBLANK(A27),B27&gt;"*"),COUNTIF($H$12:$K$12,"M")-IF(AND(ISNUMBER($C27),$C27&gt;0),NETWORKDAYS($I$9,$C27,$I$2:$I$6)-1,0)-IF(AND(ISNUMBER($D27),$D27&gt;0),NETWORKDAYS($D27,#REF!,$I$2:$I$6)-1,0),0)</f>
        <v>0</v>
      </c>
      <c r="F27" s="50">
        <f>IF(AND(ISBLANK(A27),B27&gt;"*"),COUNTIF($H$12:$K$12,"M")-IF(AND(ISNUMBER($C27),$C27&gt;0),NETWORKDAYS($I$9,$C27,$I$2:$I$6)-1,0)-IF(AND(ISNUMBER($D27),$D27&gt;0),NETWORKDAYS($D27,#REF!,$I$2:$I$6)-1,0),0)</f>
        <v>0</v>
      </c>
      <c r="G27" s="50">
        <f t="shared" si="5"/>
        <v>0</v>
      </c>
      <c r="H27" s="51"/>
      <c r="I27" s="52"/>
      <c r="J27" s="53"/>
      <c r="K27" s="52"/>
      <c r="L27" s="54">
        <f>COUNTIF(H27:K27,"*")</f>
        <v>0</v>
      </c>
      <c r="M27" s="50">
        <f>COUNTIFS($H$12:$K$12,"M",$H27:$K27,"*")</f>
        <v>0</v>
      </c>
      <c r="N27" s="55">
        <f>COUNTIFS($H$12:$K$12,"A",$H27:$K27,"*")</f>
        <v>0</v>
      </c>
      <c r="O27" s="56">
        <f t="shared" si="6"/>
        <v>0</v>
      </c>
      <c r="P27" s="57">
        <f t="shared" si="7"/>
        <v>0</v>
      </c>
      <c r="Q27" s="58">
        <f t="shared" si="8"/>
        <v>0</v>
      </c>
      <c r="R27" s="54">
        <f>COUNTIF($H27:K27,"M")</f>
        <v>0</v>
      </c>
      <c r="S27" s="59">
        <f t="shared" si="0"/>
        <v>0</v>
      </c>
      <c r="T27" s="54">
        <f>COUNTIF($H27:K27,"RDV")</f>
        <v>0</v>
      </c>
      <c r="U27" s="59">
        <f t="shared" si="1"/>
        <v>0</v>
      </c>
      <c r="V27" s="54">
        <f>COUNTIF($H27:K27,"A")</f>
        <v>0</v>
      </c>
      <c r="W27" s="59">
        <f t="shared" si="2"/>
        <v>0</v>
      </c>
      <c r="X27" s="54">
        <f>COUNTIF($H27:K27,"NJ")</f>
        <v>0</v>
      </c>
      <c r="Y27" s="59">
        <f t="shared" si="3"/>
        <v>0</v>
      </c>
      <c r="Z27" s="54">
        <f>COUNTIF($H27:$K27,"C")</f>
        <v>0</v>
      </c>
      <c r="AA27" s="59">
        <f t="shared" si="4"/>
        <v>0</v>
      </c>
      <c r="AB27" s="129"/>
    </row>
    <row r="28" spans="2:28" x14ac:dyDescent="0.25">
      <c r="B28" s="21" t="str">
        <f>Juin!B28</f>
        <v xml:space="preserve"> </v>
      </c>
      <c r="C28" s="48"/>
      <c r="D28" s="48"/>
      <c r="E28" s="50">
        <f>IF(AND(ISBLANK(A28),B28&gt;"*"),COUNTIF($H$12:$K$12,"M")-IF(AND(ISNUMBER($C28),$C28&gt;0),NETWORKDAYS($I$9,$C28,$I$2:$I$6)-1,0)-IF(AND(ISNUMBER($D28),$D28&gt;0),NETWORKDAYS($D28,#REF!,$I$2:$I$6)-1,0),0)</f>
        <v>0</v>
      </c>
      <c r="F28" s="50">
        <f>IF(AND(ISBLANK(A28),B28&gt;"*"),COUNTIF($H$12:$K$12,"M")-IF(AND(ISNUMBER($C28),$C28&gt;0),NETWORKDAYS($I$9,$C28,$I$2:$I$6)-1,0)-IF(AND(ISNUMBER($D28),$D28&gt;0),NETWORKDAYS($D28,#REF!,$I$2:$I$6)-1,0),0)</f>
        <v>0</v>
      </c>
      <c r="G28" s="50">
        <f t="shared" si="5"/>
        <v>0</v>
      </c>
      <c r="H28" s="51"/>
      <c r="I28" s="52"/>
      <c r="J28" s="53"/>
      <c r="K28" s="52"/>
      <c r="L28" s="54">
        <f>COUNTIF(H28:K28,"*")</f>
        <v>0</v>
      </c>
      <c r="M28" s="50">
        <f>COUNTIFS($H$12:$K$12,"M",$H28:$K28,"*")</f>
        <v>0</v>
      </c>
      <c r="N28" s="55">
        <f>COUNTIFS($H$12:$K$12,"A",$H28:$K28,"*")</f>
        <v>0</v>
      </c>
      <c r="O28" s="56">
        <f t="shared" si="6"/>
        <v>0</v>
      </c>
      <c r="P28" s="57">
        <f t="shared" si="7"/>
        <v>0</v>
      </c>
      <c r="Q28" s="58">
        <f t="shared" si="8"/>
        <v>0</v>
      </c>
      <c r="R28" s="54">
        <f>COUNTIF($H28:K28,"M")</f>
        <v>0</v>
      </c>
      <c r="S28" s="59">
        <f t="shared" si="0"/>
        <v>0</v>
      </c>
      <c r="T28" s="54">
        <f>COUNTIF($H28:K28,"RDV")</f>
        <v>0</v>
      </c>
      <c r="U28" s="59">
        <f t="shared" si="1"/>
        <v>0</v>
      </c>
      <c r="V28" s="54">
        <f>COUNTIF($H28:K28,"A")</f>
        <v>0</v>
      </c>
      <c r="W28" s="59">
        <f t="shared" si="2"/>
        <v>0</v>
      </c>
      <c r="X28" s="54">
        <f>COUNTIF($H28:K28,"NJ")</f>
        <v>0</v>
      </c>
      <c r="Y28" s="59">
        <f t="shared" si="3"/>
        <v>0</v>
      </c>
      <c r="Z28" s="54">
        <f>COUNTIF($H28:$K28,"C")</f>
        <v>0</v>
      </c>
      <c r="AA28" s="59">
        <f t="shared" si="4"/>
        <v>0</v>
      </c>
      <c r="AB28" s="129"/>
    </row>
    <row r="29" spans="2:28" x14ac:dyDescent="0.25">
      <c r="B29" s="21" t="str">
        <f>Juin!B29</f>
        <v xml:space="preserve"> </v>
      </c>
      <c r="C29" s="48"/>
      <c r="D29" s="48"/>
      <c r="E29" s="50">
        <f>IF(AND(ISBLANK(A29),B29&gt;"*"),COUNTIF($H$12:$K$12,"M")-IF(AND(ISNUMBER($C29),$C29&gt;0),NETWORKDAYS($I$9,$C29,$I$2:$I$6)-1,0)-IF(AND(ISNUMBER($D29),$D29&gt;0),NETWORKDAYS($D29,#REF!,$I$2:$I$6)-1,0),0)</f>
        <v>0</v>
      </c>
      <c r="F29" s="50">
        <f>IF(AND(ISBLANK(A29),B29&gt;"*"),COUNTIF($H$12:$K$12,"M")-IF(AND(ISNUMBER($C29),$C29&gt;0),NETWORKDAYS($I$9,$C29,$I$2:$I$6)-1,0)-IF(AND(ISNUMBER($D29),$D29&gt;0),NETWORKDAYS($D29,#REF!,$I$2:$I$6)-1,0),0)</f>
        <v>0</v>
      </c>
      <c r="G29" s="50">
        <f t="shared" si="5"/>
        <v>0</v>
      </c>
      <c r="H29" s="51"/>
      <c r="I29" s="52"/>
      <c r="J29" s="53"/>
      <c r="K29" s="52"/>
      <c r="L29" s="54">
        <f>COUNTIF(H29:K29,"*")</f>
        <v>0</v>
      </c>
      <c r="M29" s="50">
        <f>COUNTIFS($H$12:$K$12,"M",$H29:$K29,"*")</f>
        <v>0</v>
      </c>
      <c r="N29" s="55">
        <f>COUNTIFS($H$12:$K$12,"A",$H29:$K29,"*")</f>
        <v>0</v>
      </c>
      <c r="O29" s="56">
        <f t="shared" si="6"/>
        <v>0</v>
      </c>
      <c r="P29" s="57">
        <f t="shared" si="7"/>
        <v>0</v>
      </c>
      <c r="Q29" s="58">
        <f t="shared" si="8"/>
        <v>0</v>
      </c>
      <c r="R29" s="54">
        <f>COUNTIF($H29:K29,"M")</f>
        <v>0</v>
      </c>
      <c r="S29" s="59">
        <f t="shared" si="0"/>
        <v>0</v>
      </c>
      <c r="T29" s="54">
        <f>COUNTIF($H29:K29,"RDV")</f>
        <v>0</v>
      </c>
      <c r="U29" s="59">
        <f t="shared" si="1"/>
        <v>0</v>
      </c>
      <c r="V29" s="54">
        <f>COUNTIF($H29:K29,"A")</f>
        <v>0</v>
      </c>
      <c r="W29" s="59">
        <f t="shared" si="2"/>
        <v>0</v>
      </c>
      <c r="X29" s="54">
        <f>COUNTIF($H29:K29,"NJ")</f>
        <v>0</v>
      </c>
      <c r="Y29" s="59">
        <f t="shared" si="3"/>
        <v>0</v>
      </c>
      <c r="Z29" s="54">
        <f>COUNTIF($H29:$K29,"C")</f>
        <v>0</v>
      </c>
      <c r="AA29" s="59">
        <f t="shared" si="4"/>
        <v>0</v>
      </c>
      <c r="AB29" s="129"/>
    </row>
    <row r="30" spans="2:28" x14ac:dyDescent="0.25">
      <c r="B30" s="21" t="str">
        <f>Juin!B30</f>
        <v xml:space="preserve"> </v>
      </c>
      <c r="C30" s="48"/>
      <c r="D30" s="48"/>
      <c r="E30" s="50">
        <f>IF(AND(ISBLANK(A30),B30&gt;"*"),COUNTIF($H$12:$K$12,"M")-IF(AND(ISNUMBER($C30),$C30&gt;0),NETWORKDAYS($I$9,$C30,$I$2:$I$6)-1,0)-IF(AND(ISNUMBER($D30),$D30&gt;0),NETWORKDAYS($D30,#REF!,$I$2:$I$6)-1,0),0)</f>
        <v>0</v>
      </c>
      <c r="F30" s="50">
        <f>IF(AND(ISBLANK(A30),B30&gt;"*"),COUNTIF($H$12:$K$12,"M")-IF(AND(ISNUMBER($C30),$C30&gt;0),NETWORKDAYS($I$9,$C30,$I$2:$I$6)-1,0)-IF(AND(ISNUMBER($D30),$D30&gt;0),NETWORKDAYS($D30,#REF!,$I$2:$I$6)-1,0),0)</f>
        <v>0</v>
      </c>
      <c r="G30" s="50">
        <f t="shared" si="5"/>
        <v>0</v>
      </c>
      <c r="H30" s="51"/>
      <c r="I30" s="52"/>
      <c r="J30" s="53"/>
      <c r="K30" s="52"/>
      <c r="L30" s="54">
        <f>COUNTIF(H30:K30,"*")</f>
        <v>0</v>
      </c>
      <c r="M30" s="50">
        <f>COUNTIFS($H$12:$K$12,"M",$H30:$K30,"*")</f>
        <v>0</v>
      </c>
      <c r="N30" s="55">
        <f>COUNTIFS($H$12:$K$12,"A",$H30:$K30,"*")</f>
        <v>0</v>
      </c>
      <c r="O30" s="56">
        <f t="shared" si="6"/>
        <v>0</v>
      </c>
      <c r="P30" s="57">
        <f t="shared" si="7"/>
        <v>0</v>
      </c>
      <c r="Q30" s="58">
        <f t="shared" si="8"/>
        <v>0</v>
      </c>
      <c r="R30" s="54">
        <f>COUNTIF($H30:K30,"M")</f>
        <v>0</v>
      </c>
      <c r="S30" s="59">
        <f t="shared" si="0"/>
        <v>0</v>
      </c>
      <c r="T30" s="54">
        <f>COUNTIF($H30:K30,"RDV")</f>
        <v>0</v>
      </c>
      <c r="U30" s="59">
        <f t="shared" si="1"/>
        <v>0</v>
      </c>
      <c r="V30" s="54">
        <f>COUNTIF($H30:K30,"A")</f>
        <v>0</v>
      </c>
      <c r="W30" s="59">
        <f t="shared" si="2"/>
        <v>0</v>
      </c>
      <c r="X30" s="54">
        <f>COUNTIF($H30:K30,"NJ")</f>
        <v>0</v>
      </c>
      <c r="Y30" s="59">
        <f t="shared" si="3"/>
        <v>0</v>
      </c>
      <c r="Z30" s="54">
        <f>COUNTIF($H30:$K30,"C")</f>
        <v>0</v>
      </c>
      <c r="AA30" s="59">
        <f t="shared" si="4"/>
        <v>0</v>
      </c>
      <c r="AB30" s="129"/>
    </row>
    <row r="31" spans="2:28" x14ac:dyDescent="0.25">
      <c r="B31" s="21" t="str">
        <f>Juin!B31</f>
        <v xml:space="preserve"> </v>
      </c>
      <c r="C31" s="48"/>
      <c r="D31" s="48"/>
      <c r="E31" s="50">
        <f>IF(AND(ISBLANK(A31),B31&gt;"*"),COUNTIF($H$12:$K$12,"M")-IF(AND(ISNUMBER($C31),$C31&gt;0),NETWORKDAYS($I$9,$C31,$I$2:$I$6)-1,0)-IF(AND(ISNUMBER($D31),$D31&gt;0),NETWORKDAYS($D31,#REF!,$I$2:$I$6)-1,0),0)</f>
        <v>0</v>
      </c>
      <c r="F31" s="50">
        <f>IF(AND(ISBLANK(A31),B31&gt;"*"),COUNTIF($H$12:$K$12,"M")-IF(AND(ISNUMBER($C31),$C31&gt;0),NETWORKDAYS($I$9,$C31,$I$2:$I$6)-1,0)-IF(AND(ISNUMBER($D31),$D31&gt;0),NETWORKDAYS($D31,#REF!,$I$2:$I$6)-1,0),0)</f>
        <v>0</v>
      </c>
      <c r="G31" s="50">
        <f t="shared" si="5"/>
        <v>0</v>
      </c>
      <c r="H31" s="51"/>
      <c r="I31" s="52"/>
      <c r="J31" s="53"/>
      <c r="K31" s="52"/>
      <c r="L31" s="54">
        <f>COUNTIF(H31:K31,"*")</f>
        <v>0</v>
      </c>
      <c r="M31" s="50">
        <f>COUNTIFS($H$12:$K$12,"M",$H31:$K31,"*")</f>
        <v>0</v>
      </c>
      <c r="N31" s="55">
        <f>COUNTIFS($H$12:$K$12,"A",$H31:$K31,"*")</f>
        <v>0</v>
      </c>
      <c r="O31" s="56">
        <f t="shared" si="6"/>
        <v>0</v>
      </c>
      <c r="P31" s="57">
        <f t="shared" si="7"/>
        <v>0</v>
      </c>
      <c r="Q31" s="58">
        <f t="shared" si="8"/>
        <v>0</v>
      </c>
      <c r="R31" s="54">
        <f>COUNTIF($H31:K31,"M")</f>
        <v>0</v>
      </c>
      <c r="S31" s="59">
        <f t="shared" si="0"/>
        <v>0</v>
      </c>
      <c r="T31" s="54">
        <f>COUNTIF($H31:K31,"RDV")</f>
        <v>0</v>
      </c>
      <c r="U31" s="59">
        <f t="shared" si="1"/>
        <v>0</v>
      </c>
      <c r="V31" s="54">
        <f>COUNTIF($H31:K31,"A")</f>
        <v>0</v>
      </c>
      <c r="W31" s="59">
        <f t="shared" si="2"/>
        <v>0</v>
      </c>
      <c r="X31" s="54">
        <f>COUNTIF($H31:K31,"NJ")</f>
        <v>0</v>
      </c>
      <c r="Y31" s="59">
        <f t="shared" si="3"/>
        <v>0</v>
      </c>
      <c r="Z31" s="54">
        <f>COUNTIF($H31:$K31,"C")</f>
        <v>0</v>
      </c>
      <c r="AA31" s="59">
        <f t="shared" si="4"/>
        <v>0</v>
      </c>
      <c r="AB31" s="129"/>
    </row>
    <row r="32" spans="2:28" x14ac:dyDescent="0.25">
      <c r="B32" s="21" t="str">
        <f>Juin!B32</f>
        <v xml:space="preserve"> </v>
      </c>
      <c r="C32" s="48"/>
      <c r="D32" s="48"/>
      <c r="E32" s="50">
        <f>IF(AND(ISBLANK(A32),B32&gt;"*"),COUNTIF($H$12:$K$12,"M")-IF(AND(ISNUMBER($C32),$C32&gt;0),NETWORKDAYS($I$9,$C32,$I$2:$I$6)-1,0)-IF(AND(ISNUMBER($D32),$D32&gt;0),NETWORKDAYS($D32,#REF!,$I$2:$I$6)-1,0),0)</f>
        <v>0</v>
      </c>
      <c r="F32" s="50">
        <f>IF(AND(ISBLANK(A32),B32&gt;"*"),COUNTIF($H$12:$K$12,"M")-IF(AND(ISNUMBER($C32),$C32&gt;0),NETWORKDAYS($I$9,$C32,$I$2:$I$6)-1,0)-IF(AND(ISNUMBER($D32),$D32&gt;0),NETWORKDAYS($D32,#REF!,$I$2:$I$6)-1,0),0)</f>
        <v>0</v>
      </c>
      <c r="G32" s="50">
        <f t="shared" si="5"/>
        <v>0</v>
      </c>
      <c r="H32" s="51"/>
      <c r="I32" s="52"/>
      <c r="J32" s="53"/>
      <c r="K32" s="52"/>
      <c r="L32" s="54">
        <f>COUNTIF(H32:K32,"*")</f>
        <v>0</v>
      </c>
      <c r="M32" s="50">
        <f>COUNTIFS($H$12:$K$12,"M",$H32:$K32,"*")</f>
        <v>0</v>
      </c>
      <c r="N32" s="55">
        <f>COUNTIFS($H$12:$K$12,"A",$H32:$K32,"*")</f>
        <v>0</v>
      </c>
      <c r="O32" s="56">
        <f t="shared" si="6"/>
        <v>0</v>
      </c>
      <c r="P32" s="57">
        <f t="shared" si="7"/>
        <v>0</v>
      </c>
      <c r="Q32" s="58">
        <f t="shared" si="8"/>
        <v>0</v>
      </c>
      <c r="R32" s="54">
        <f>COUNTIF($H32:K32,"M")</f>
        <v>0</v>
      </c>
      <c r="S32" s="59">
        <f t="shared" si="0"/>
        <v>0</v>
      </c>
      <c r="T32" s="54">
        <f>COUNTIF($H32:K32,"RDV")</f>
        <v>0</v>
      </c>
      <c r="U32" s="59">
        <f t="shared" si="1"/>
        <v>0</v>
      </c>
      <c r="V32" s="54">
        <f>COUNTIF($H32:K32,"A")</f>
        <v>0</v>
      </c>
      <c r="W32" s="59">
        <f t="shared" si="2"/>
        <v>0</v>
      </c>
      <c r="X32" s="54">
        <f>COUNTIF($H32:K32,"NJ")</f>
        <v>0</v>
      </c>
      <c r="Y32" s="59">
        <f t="shared" si="3"/>
        <v>0</v>
      </c>
      <c r="Z32" s="54">
        <f>COUNTIF($H32:$K32,"C")</f>
        <v>0</v>
      </c>
      <c r="AA32" s="59">
        <f t="shared" si="4"/>
        <v>0</v>
      </c>
      <c r="AB32" s="129"/>
    </row>
    <row r="33" spans="2:28" x14ac:dyDescent="0.25">
      <c r="B33" s="21" t="str">
        <f>Juin!B33</f>
        <v xml:space="preserve"> </v>
      </c>
      <c r="C33" s="48"/>
      <c r="D33" s="48"/>
      <c r="E33" s="50">
        <f>IF(AND(ISBLANK(A33),B33&gt;"*"),COUNTIF($H$12:$K$12,"M")-IF(AND(ISNUMBER($C33),$C33&gt;0),NETWORKDAYS($I$9,$C33,$I$2:$I$6)-1,0)-IF(AND(ISNUMBER($D33),$D33&gt;0),NETWORKDAYS($D33,#REF!,$I$2:$I$6)-1,0),0)</f>
        <v>0</v>
      </c>
      <c r="F33" s="50">
        <f>IF(AND(ISBLANK(A33),B33&gt;"*"),COUNTIF($H$12:$K$12,"M")-IF(AND(ISNUMBER($C33),$C33&gt;0),NETWORKDAYS($I$9,$C33,$I$2:$I$6)-1,0)-IF(AND(ISNUMBER($D33),$D33&gt;0),NETWORKDAYS($D33,#REF!,$I$2:$I$6)-1,0),0)</f>
        <v>0</v>
      </c>
      <c r="G33" s="50">
        <f t="shared" si="5"/>
        <v>0</v>
      </c>
      <c r="H33" s="51"/>
      <c r="I33" s="52"/>
      <c r="J33" s="53"/>
      <c r="K33" s="52"/>
      <c r="L33" s="54">
        <f>COUNTIF(H33:K33,"*")</f>
        <v>0</v>
      </c>
      <c r="M33" s="50">
        <f>COUNTIFS($H$12:$K$12,"M",$H33:$K33,"*")</f>
        <v>0</v>
      </c>
      <c r="N33" s="55">
        <f>COUNTIFS($H$12:$K$12,"A",$H33:$K33,"*")</f>
        <v>0</v>
      </c>
      <c r="O33" s="56">
        <f t="shared" si="6"/>
        <v>0</v>
      </c>
      <c r="P33" s="57">
        <f t="shared" si="7"/>
        <v>0</v>
      </c>
      <c r="Q33" s="58">
        <f t="shared" si="8"/>
        <v>0</v>
      </c>
      <c r="R33" s="54">
        <f>COUNTIF($H33:K33,"M")</f>
        <v>0</v>
      </c>
      <c r="S33" s="59">
        <f t="shared" si="0"/>
        <v>0</v>
      </c>
      <c r="T33" s="54">
        <f>COUNTIF($H33:K33,"RDV")</f>
        <v>0</v>
      </c>
      <c r="U33" s="59">
        <f t="shared" si="1"/>
        <v>0</v>
      </c>
      <c r="V33" s="54">
        <f>COUNTIF($H33:K33,"A")</f>
        <v>0</v>
      </c>
      <c r="W33" s="59">
        <f t="shared" si="2"/>
        <v>0</v>
      </c>
      <c r="X33" s="54">
        <f>COUNTIF($H33:K33,"NJ")</f>
        <v>0</v>
      </c>
      <c r="Y33" s="59">
        <f t="shared" si="3"/>
        <v>0</v>
      </c>
      <c r="Z33" s="54">
        <f>COUNTIF($H33:$K33,"C")</f>
        <v>0</v>
      </c>
      <c r="AA33" s="59">
        <f t="shared" si="4"/>
        <v>0</v>
      </c>
      <c r="AB33" s="129"/>
    </row>
    <row r="34" spans="2:28" x14ac:dyDescent="0.25">
      <c r="B34" s="21" t="str">
        <f>Juin!B34</f>
        <v xml:space="preserve"> </v>
      </c>
      <c r="C34" s="48"/>
      <c r="D34" s="48"/>
      <c r="E34" s="50">
        <f>IF(AND(ISBLANK(A34),B34&gt;"*"),COUNTIF($H$12:$K$12,"M")-IF(AND(ISNUMBER($C34),$C34&gt;0),NETWORKDAYS($I$9,$C34,$I$2:$I$6)-1,0)-IF(AND(ISNUMBER($D34),$D34&gt;0),NETWORKDAYS($D34,#REF!,$I$2:$I$6)-1,0),0)</f>
        <v>0</v>
      </c>
      <c r="F34" s="50">
        <f>IF(AND(ISBLANK(A34),B34&gt;"*"),COUNTIF($H$12:$K$12,"M")-IF(AND(ISNUMBER($C34),$C34&gt;0),NETWORKDAYS($I$9,$C34,$I$2:$I$6)-1,0)-IF(AND(ISNUMBER($D34),$D34&gt;0),NETWORKDAYS($D34,#REF!,$I$2:$I$6)-1,0),0)</f>
        <v>0</v>
      </c>
      <c r="G34" s="50">
        <f t="shared" si="5"/>
        <v>0</v>
      </c>
      <c r="H34" s="51"/>
      <c r="I34" s="52"/>
      <c r="J34" s="53"/>
      <c r="K34" s="52"/>
      <c r="L34" s="54">
        <f>COUNTIF(H34:K34,"*")</f>
        <v>0</v>
      </c>
      <c r="M34" s="50">
        <f>COUNTIFS($H$12:$K$12,"M",$H34:$K34,"*")</f>
        <v>0</v>
      </c>
      <c r="N34" s="55">
        <f>COUNTIFS($H$12:$K$12,"A",$H34:$K34,"*")</f>
        <v>0</v>
      </c>
      <c r="O34" s="56">
        <f t="shared" si="6"/>
        <v>0</v>
      </c>
      <c r="P34" s="57">
        <f t="shared" si="7"/>
        <v>0</v>
      </c>
      <c r="Q34" s="58">
        <f t="shared" si="8"/>
        <v>0</v>
      </c>
      <c r="R34" s="54">
        <f>COUNTIF($H34:K34,"M")</f>
        <v>0</v>
      </c>
      <c r="S34" s="59">
        <f t="shared" si="0"/>
        <v>0</v>
      </c>
      <c r="T34" s="54">
        <f>COUNTIF($H34:K34,"RDV")</f>
        <v>0</v>
      </c>
      <c r="U34" s="59">
        <f t="shared" si="1"/>
        <v>0</v>
      </c>
      <c r="V34" s="54">
        <f>COUNTIF($H34:K34,"A")</f>
        <v>0</v>
      </c>
      <c r="W34" s="59">
        <f t="shared" si="2"/>
        <v>0</v>
      </c>
      <c r="X34" s="54">
        <f>COUNTIF($H34:K34,"NJ")</f>
        <v>0</v>
      </c>
      <c r="Y34" s="59">
        <f t="shared" si="3"/>
        <v>0</v>
      </c>
      <c r="Z34" s="54">
        <f>COUNTIF($H34:$K34,"C")</f>
        <v>0</v>
      </c>
      <c r="AA34" s="59">
        <f t="shared" si="4"/>
        <v>0</v>
      </c>
      <c r="AB34" s="129"/>
    </row>
    <row r="35" spans="2:28" x14ac:dyDescent="0.25">
      <c r="B35" s="21" t="str">
        <f>Juin!B35</f>
        <v xml:space="preserve"> </v>
      </c>
      <c r="C35" s="48"/>
      <c r="D35" s="48"/>
      <c r="E35" s="50">
        <f>IF(AND(ISBLANK(A35),B35&gt;"*"),COUNTIF($H$12:$K$12,"M")-IF(AND(ISNUMBER($C35),$C35&gt;0),NETWORKDAYS($I$9,$C35,$I$2:$I$6)-1,0)-IF(AND(ISNUMBER($D35),$D35&gt;0),NETWORKDAYS($D35,#REF!,$I$2:$I$6)-1,0),0)</f>
        <v>0</v>
      </c>
      <c r="F35" s="50">
        <f>IF(AND(ISBLANK(A35),B35&gt;"*"),COUNTIF($H$12:$K$12,"M")-IF(AND(ISNUMBER($C35),$C35&gt;0),NETWORKDAYS($I$9,$C35,$I$2:$I$6)-1,0)-IF(AND(ISNUMBER($D35),$D35&gt;0),NETWORKDAYS($D35,#REF!,$I$2:$I$6)-1,0),0)</f>
        <v>0</v>
      </c>
      <c r="G35" s="50">
        <f t="shared" si="5"/>
        <v>0</v>
      </c>
      <c r="H35" s="51"/>
      <c r="I35" s="52"/>
      <c r="J35" s="53"/>
      <c r="K35" s="52"/>
      <c r="L35" s="54">
        <f>COUNTIF(H35:K35,"*")</f>
        <v>0</v>
      </c>
      <c r="M35" s="50">
        <f>COUNTIFS($H$12:$K$12,"M",$H35:$K35,"*")</f>
        <v>0</v>
      </c>
      <c r="N35" s="55">
        <f>COUNTIFS($H$12:$K$12,"A",$H35:$K35,"*")</f>
        <v>0</v>
      </c>
      <c r="O35" s="56">
        <f t="shared" si="6"/>
        <v>0</v>
      </c>
      <c r="P35" s="57">
        <f t="shared" si="7"/>
        <v>0</v>
      </c>
      <c r="Q35" s="58">
        <f t="shared" si="8"/>
        <v>0</v>
      </c>
      <c r="R35" s="54">
        <f>COUNTIF($H35:K35,"M")</f>
        <v>0</v>
      </c>
      <c r="S35" s="59">
        <f t="shared" si="0"/>
        <v>0</v>
      </c>
      <c r="T35" s="54">
        <f>COUNTIF($H35:K35,"RDV")</f>
        <v>0</v>
      </c>
      <c r="U35" s="59">
        <f t="shared" si="1"/>
        <v>0</v>
      </c>
      <c r="V35" s="54">
        <f>COUNTIF($H35:K35,"A")</f>
        <v>0</v>
      </c>
      <c r="W35" s="59">
        <f t="shared" si="2"/>
        <v>0</v>
      </c>
      <c r="X35" s="54">
        <f>COUNTIF($H35:K35,"NJ")</f>
        <v>0</v>
      </c>
      <c r="Y35" s="59">
        <f t="shared" si="3"/>
        <v>0</v>
      </c>
      <c r="Z35" s="54">
        <f>COUNTIF($H35:$K35,"C")</f>
        <v>0</v>
      </c>
      <c r="AA35" s="59">
        <f t="shared" si="4"/>
        <v>0</v>
      </c>
      <c r="AB35" s="129"/>
    </row>
    <row r="36" spans="2:28" x14ac:dyDescent="0.25">
      <c r="B36" s="21" t="str">
        <f>Juin!B36</f>
        <v xml:space="preserve"> </v>
      </c>
      <c r="C36" s="48"/>
      <c r="D36" s="48"/>
      <c r="E36" s="50">
        <f>IF(AND(ISBLANK(A36),B36&gt;"*"),COUNTIF($H$12:$K$12,"M")-IF(AND(ISNUMBER($C36),$C36&gt;0),NETWORKDAYS($I$9,$C36,$I$2:$I$6)-1,0)-IF(AND(ISNUMBER($D36),$D36&gt;0),NETWORKDAYS($D36,#REF!,$I$2:$I$6)-1,0),0)</f>
        <v>0</v>
      </c>
      <c r="F36" s="50">
        <f>IF(AND(ISBLANK(A36),B36&gt;"*"),COUNTIF($H$12:$K$12,"M")-IF(AND(ISNUMBER($C36),$C36&gt;0),NETWORKDAYS($I$9,$C36,$I$2:$I$6)-1,0)-IF(AND(ISNUMBER($D36),$D36&gt;0),NETWORKDAYS($D36,#REF!,$I$2:$I$6)-1,0),0)</f>
        <v>0</v>
      </c>
      <c r="G36" s="50">
        <f t="shared" si="5"/>
        <v>0</v>
      </c>
      <c r="H36" s="51"/>
      <c r="I36" s="52"/>
      <c r="J36" s="53"/>
      <c r="K36" s="52"/>
      <c r="L36" s="54">
        <f>COUNTIF(H36:K36,"*")</f>
        <v>0</v>
      </c>
      <c r="M36" s="50">
        <f>COUNTIFS($H$12:$K$12,"M",$H36:$K36,"*")</f>
        <v>0</v>
      </c>
      <c r="N36" s="55">
        <f>COUNTIFS($H$12:$K$12,"A",$H36:$K36,"*")</f>
        <v>0</v>
      </c>
      <c r="O36" s="56">
        <f t="shared" si="6"/>
        <v>0</v>
      </c>
      <c r="P36" s="57">
        <f t="shared" si="7"/>
        <v>0</v>
      </c>
      <c r="Q36" s="58">
        <f t="shared" si="8"/>
        <v>0</v>
      </c>
      <c r="R36" s="54">
        <f>COUNTIF($H36:K36,"M")</f>
        <v>0</v>
      </c>
      <c r="S36" s="59">
        <f t="shared" si="0"/>
        <v>0</v>
      </c>
      <c r="T36" s="54">
        <f>COUNTIF($H36:K36,"RDV")</f>
        <v>0</v>
      </c>
      <c r="U36" s="59">
        <f t="shared" si="1"/>
        <v>0</v>
      </c>
      <c r="V36" s="54">
        <f>COUNTIF($H36:K36,"A")</f>
        <v>0</v>
      </c>
      <c r="W36" s="59">
        <f t="shared" si="2"/>
        <v>0</v>
      </c>
      <c r="X36" s="54">
        <f>COUNTIF($H36:K36,"NJ")</f>
        <v>0</v>
      </c>
      <c r="Y36" s="59">
        <f t="shared" si="3"/>
        <v>0</v>
      </c>
      <c r="Z36" s="54">
        <f>COUNTIF($H36:$K36,"C")</f>
        <v>0</v>
      </c>
      <c r="AA36" s="59">
        <f t="shared" si="4"/>
        <v>0</v>
      </c>
      <c r="AB36" s="129"/>
    </row>
    <row r="37" spans="2:28" x14ac:dyDescent="0.25">
      <c r="B37" s="21" t="str">
        <f>Juin!B37</f>
        <v xml:space="preserve"> </v>
      </c>
      <c r="C37" s="48"/>
      <c r="D37" s="48"/>
      <c r="E37" s="50">
        <f>IF(AND(ISBLANK(A37),B37&gt;"*"),COUNTIF($H$12:$K$12,"M")-IF(AND(ISNUMBER($C37),$C37&gt;0),NETWORKDAYS($I$9,$C37,$I$2:$I$6)-1,0)-IF(AND(ISNUMBER($D37),$D37&gt;0),NETWORKDAYS($D37,#REF!,$I$2:$I$6)-1,0),0)</f>
        <v>0</v>
      </c>
      <c r="F37" s="50">
        <f>IF(AND(ISBLANK(A37),B37&gt;"*"),COUNTIF($H$12:$K$12,"M")-IF(AND(ISNUMBER($C37),$C37&gt;0),NETWORKDAYS($I$9,$C37,$I$2:$I$6)-1,0)-IF(AND(ISNUMBER($D37),$D37&gt;0),NETWORKDAYS($D37,#REF!,$I$2:$I$6)-1,0),0)</f>
        <v>0</v>
      </c>
      <c r="G37" s="50">
        <f t="shared" si="5"/>
        <v>0</v>
      </c>
      <c r="H37" s="51"/>
      <c r="I37" s="52"/>
      <c r="J37" s="53"/>
      <c r="K37" s="52"/>
      <c r="L37" s="54">
        <f>COUNTIF(H37:K37,"*")</f>
        <v>0</v>
      </c>
      <c r="M37" s="50">
        <f>COUNTIFS($H$12:$K$12,"M",$H37:$K37,"*")</f>
        <v>0</v>
      </c>
      <c r="N37" s="55">
        <f>COUNTIFS($H$12:$K$12,"A",$H37:$K37,"*")</f>
        <v>0</v>
      </c>
      <c r="O37" s="56">
        <f t="shared" si="6"/>
        <v>0</v>
      </c>
      <c r="P37" s="57">
        <f t="shared" si="7"/>
        <v>0</v>
      </c>
      <c r="Q37" s="58">
        <f t="shared" si="8"/>
        <v>0</v>
      </c>
      <c r="R37" s="54">
        <f>COUNTIF($H37:K37,"M")</f>
        <v>0</v>
      </c>
      <c r="S37" s="59">
        <f t="shared" si="0"/>
        <v>0</v>
      </c>
      <c r="T37" s="54">
        <f>COUNTIF($H37:K37,"RDV")</f>
        <v>0</v>
      </c>
      <c r="U37" s="59">
        <f t="shared" si="1"/>
        <v>0</v>
      </c>
      <c r="V37" s="54">
        <f>COUNTIF($H37:K37,"A")</f>
        <v>0</v>
      </c>
      <c r="W37" s="59">
        <f t="shared" si="2"/>
        <v>0</v>
      </c>
      <c r="X37" s="54">
        <f>COUNTIF($H37:K37,"NJ")</f>
        <v>0</v>
      </c>
      <c r="Y37" s="59">
        <f t="shared" si="3"/>
        <v>0</v>
      </c>
      <c r="Z37" s="54">
        <f>COUNTIF($H37:$K37,"C")</f>
        <v>0</v>
      </c>
      <c r="AA37" s="59">
        <f t="shared" si="4"/>
        <v>0</v>
      </c>
      <c r="AB37" s="129"/>
    </row>
    <row r="38" spans="2:28" x14ac:dyDescent="0.25">
      <c r="B38" s="21" t="str">
        <f>Juin!B38</f>
        <v xml:space="preserve"> </v>
      </c>
      <c r="C38" s="48"/>
      <c r="D38" s="48"/>
      <c r="E38" s="50">
        <f>IF(AND(ISBLANK(A38),B38&gt;"*"),COUNTIF($H$12:$K$12,"M")-IF(AND(ISNUMBER($C38),$C38&gt;0),NETWORKDAYS($I$9,$C38,$I$2:$I$6)-1,0)-IF(AND(ISNUMBER($D38),$D38&gt;0),NETWORKDAYS($D38,#REF!,$I$2:$I$6)-1,0),0)</f>
        <v>0</v>
      </c>
      <c r="F38" s="50">
        <f>IF(AND(ISBLANK(A38),B38&gt;"*"),COUNTIF($H$12:$K$12,"M")-IF(AND(ISNUMBER($C38),$C38&gt;0),NETWORKDAYS($I$9,$C38,$I$2:$I$6)-1,0)-IF(AND(ISNUMBER($D38),$D38&gt;0),NETWORKDAYS($D38,#REF!,$I$2:$I$6)-1,0),0)</f>
        <v>0</v>
      </c>
      <c r="G38" s="50">
        <f t="shared" si="5"/>
        <v>0</v>
      </c>
      <c r="H38" s="51"/>
      <c r="I38" s="52"/>
      <c r="J38" s="53"/>
      <c r="K38" s="52"/>
      <c r="L38" s="54">
        <f>COUNTIF(H38:K38,"*")</f>
        <v>0</v>
      </c>
      <c r="M38" s="50">
        <f>COUNTIFS($H$12:$K$12,"M",$H38:$K38,"*")</f>
        <v>0</v>
      </c>
      <c r="N38" s="55">
        <f>COUNTIFS($H$12:$K$12,"A",$H38:$K38,"*")</f>
        <v>0</v>
      </c>
      <c r="O38" s="56">
        <f t="shared" si="6"/>
        <v>0</v>
      </c>
      <c r="P38" s="57">
        <f t="shared" si="7"/>
        <v>0</v>
      </c>
      <c r="Q38" s="58">
        <f t="shared" si="8"/>
        <v>0</v>
      </c>
      <c r="R38" s="54">
        <f>COUNTIF($H38:K38,"M")</f>
        <v>0</v>
      </c>
      <c r="S38" s="59">
        <f t="shared" si="0"/>
        <v>0</v>
      </c>
      <c r="T38" s="54">
        <f>COUNTIF($H38:K38,"RDV")</f>
        <v>0</v>
      </c>
      <c r="U38" s="59">
        <f t="shared" si="1"/>
        <v>0</v>
      </c>
      <c r="V38" s="54">
        <f>COUNTIF($H38:K38,"A")</f>
        <v>0</v>
      </c>
      <c r="W38" s="59">
        <f t="shared" si="2"/>
        <v>0</v>
      </c>
      <c r="X38" s="54">
        <f>COUNTIF($H38:K38,"NJ")</f>
        <v>0</v>
      </c>
      <c r="Y38" s="59">
        <f t="shared" si="3"/>
        <v>0</v>
      </c>
      <c r="Z38" s="54">
        <f>COUNTIF($H38:$K38,"C")</f>
        <v>0</v>
      </c>
      <c r="AA38" s="59">
        <f t="shared" si="4"/>
        <v>0</v>
      </c>
      <c r="AB38" s="129"/>
    </row>
    <row r="39" spans="2:28" x14ac:dyDescent="0.25">
      <c r="B39" s="21" t="str">
        <f>Juin!B39</f>
        <v xml:space="preserve"> </v>
      </c>
      <c r="C39" s="48"/>
      <c r="D39" s="48"/>
      <c r="E39" s="50">
        <f>IF(AND(ISBLANK(A39),B39&gt;"*"),COUNTIF($H$12:$K$12,"M")-IF(AND(ISNUMBER($C39),$C39&gt;0),NETWORKDAYS($I$9,$C39,$I$2:$I$6)-1,0)-IF(AND(ISNUMBER($D39),$D39&gt;0),NETWORKDAYS($D39,#REF!,$I$2:$I$6)-1,0),0)</f>
        <v>0</v>
      </c>
      <c r="F39" s="50">
        <f>IF(AND(ISBLANK(A39),B39&gt;"*"),COUNTIF($H$12:$K$12,"M")-IF(AND(ISNUMBER($C39),$C39&gt;0),NETWORKDAYS($I$9,$C39,$I$2:$I$6)-1,0)-IF(AND(ISNUMBER($D39),$D39&gt;0),NETWORKDAYS($D39,#REF!,$I$2:$I$6)-1,0),0)</f>
        <v>0</v>
      </c>
      <c r="G39" s="50">
        <f t="shared" si="5"/>
        <v>0</v>
      </c>
      <c r="H39" s="51"/>
      <c r="I39" s="52"/>
      <c r="J39" s="53"/>
      <c r="K39" s="52"/>
      <c r="L39" s="54">
        <f>COUNTIF(H39:K39,"*")</f>
        <v>0</v>
      </c>
      <c r="M39" s="50">
        <f>COUNTIFS($H$12:$K$12,"M",$H39:$K39,"*")</f>
        <v>0</v>
      </c>
      <c r="N39" s="55">
        <f>COUNTIFS($H$12:$K$12,"A",$H39:$K39,"*")</f>
        <v>0</v>
      </c>
      <c r="O39" s="56">
        <f t="shared" si="6"/>
        <v>0</v>
      </c>
      <c r="P39" s="57">
        <f t="shared" si="7"/>
        <v>0</v>
      </c>
      <c r="Q39" s="58">
        <f t="shared" si="8"/>
        <v>0</v>
      </c>
      <c r="R39" s="54">
        <f>COUNTIF($H39:K39,"M")</f>
        <v>0</v>
      </c>
      <c r="S39" s="59">
        <f t="shared" si="0"/>
        <v>0</v>
      </c>
      <c r="T39" s="54">
        <f>COUNTIF($H39:K39,"RDV")</f>
        <v>0</v>
      </c>
      <c r="U39" s="59">
        <f t="shared" si="1"/>
        <v>0</v>
      </c>
      <c r="V39" s="54">
        <f>COUNTIF($H39:K39,"A")</f>
        <v>0</v>
      </c>
      <c r="W39" s="59">
        <f t="shared" si="2"/>
        <v>0</v>
      </c>
      <c r="X39" s="54">
        <f>COUNTIF($H39:K39,"NJ")</f>
        <v>0</v>
      </c>
      <c r="Y39" s="59">
        <f t="shared" si="3"/>
        <v>0</v>
      </c>
      <c r="Z39" s="54">
        <f>COUNTIF($H39:$K39,"C")</f>
        <v>0</v>
      </c>
      <c r="AA39" s="59">
        <f t="shared" si="4"/>
        <v>0</v>
      </c>
      <c r="AB39" s="129"/>
    </row>
    <row r="40" spans="2:28" x14ac:dyDescent="0.25">
      <c r="B40" s="21" t="str">
        <f>Juin!B40</f>
        <v xml:space="preserve"> </v>
      </c>
      <c r="C40" s="48"/>
      <c r="D40" s="48"/>
      <c r="E40" s="50">
        <f>IF(AND(ISBLANK(A40),B40&gt;"*"),COUNTIF($H$12:$K$12,"M")-IF(AND(ISNUMBER($C40),$C40&gt;0),NETWORKDAYS($I$9,$C40,$I$2:$I$6)-1,0)-IF(AND(ISNUMBER($D40),$D40&gt;0),NETWORKDAYS($D40,#REF!,$I$2:$I$6)-1,0),0)</f>
        <v>0</v>
      </c>
      <c r="F40" s="50">
        <f>IF(AND(ISBLANK(A40),B40&gt;"*"),COUNTIF($H$12:$K$12,"M")-IF(AND(ISNUMBER($C40),$C40&gt;0),NETWORKDAYS($I$9,$C40,$I$2:$I$6)-1,0)-IF(AND(ISNUMBER($D40),$D40&gt;0),NETWORKDAYS($D40,#REF!,$I$2:$I$6)-1,0),0)</f>
        <v>0</v>
      </c>
      <c r="G40" s="50">
        <f t="shared" si="5"/>
        <v>0</v>
      </c>
      <c r="H40" s="51"/>
      <c r="I40" s="52"/>
      <c r="J40" s="53"/>
      <c r="K40" s="52"/>
      <c r="L40" s="54">
        <f>COUNTIF(H40:K40,"*")</f>
        <v>0</v>
      </c>
      <c r="M40" s="50">
        <f>COUNTIFS($H$12:$K$12,"M",$H40:$K40,"*")</f>
        <v>0</v>
      </c>
      <c r="N40" s="55">
        <f>COUNTIFS($H$12:$K$12,"A",$H40:$K40,"*")</f>
        <v>0</v>
      </c>
      <c r="O40" s="56">
        <f t="shared" si="6"/>
        <v>0</v>
      </c>
      <c r="P40" s="57">
        <f t="shared" si="7"/>
        <v>0</v>
      </c>
      <c r="Q40" s="58">
        <f t="shared" si="8"/>
        <v>0</v>
      </c>
      <c r="R40" s="54">
        <f>COUNTIF($H40:K40,"M")</f>
        <v>0</v>
      </c>
      <c r="S40" s="59">
        <f t="shared" si="0"/>
        <v>0</v>
      </c>
      <c r="T40" s="54">
        <f>COUNTIF($H40:K40,"RDV")</f>
        <v>0</v>
      </c>
      <c r="U40" s="59">
        <f t="shared" si="1"/>
        <v>0</v>
      </c>
      <c r="V40" s="54">
        <f>COUNTIF($H40:K40,"A")</f>
        <v>0</v>
      </c>
      <c r="W40" s="59">
        <f t="shared" si="2"/>
        <v>0</v>
      </c>
      <c r="X40" s="54">
        <f>COUNTIF($H40:K40,"NJ")</f>
        <v>0</v>
      </c>
      <c r="Y40" s="59">
        <f t="shared" si="3"/>
        <v>0</v>
      </c>
      <c r="Z40" s="54">
        <f>COUNTIF($H40:$K40,"C")</f>
        <v>0</v>
      </c>
      <c r="AA40" s="59">
        <f t="shared" si="4"/>
        <v>0</v>
      </c>
      <c r="AB40" s="129"/>
    </row>
    <row r="41" spans="2:28" x14ac:dyDescent="0.25">
      <c r="B41" s="21" t="str">
        <f>Juin!B41</f>
        <v xml:space="preserve"> </v>
      </c>
      <c r="C41" s="48"/>
      <c r="D41" s="48"/>
      <c r="E41" s="50">
        <f>IF(AND(ISBLANK(A41),B41&gt;"*"),COUNTIF($H$12:$K$12,"M")-IF(AND(ISNUMBER($C41),$C41&gt;0),NETWORKDAYS($I$9,$C41,$I$2:$I$6)-1,0)-IF(AND(ISNUMBER($D41),$D41&gt;0),NETWORKDAYS($D41,#REF!,$I$2:$I$6)-1,0),0)</f>
        <v>0</v>
      </c>
      <c r="F41" s="50">
        <f>IF(AND(ISBLANK(A41),B41&gt;"*"),COUNTIF($H$12:$K$12,"M")-IF(AND(ISNUMBER($C41),$C41&gt;0),NETWORKDAYS($I$9,$C41,$I$2:$I$6)-1,0)-IF(AND(ISNUMBER($D41),$D41&gt;0),NETWORKDAYS($D41,#REF!,$I$2:$I$6)-1,0),0)</f>
        <v>0</v>
      </c>
      <c r="G41" s="50">
        <f t="shared" si="5"/>
        <v>0</v>
      </c>
      <c r="H41" s="51"/>
      <c r="I41" s="52"/>
      <c r="J41" s="53"/>
      <c r="K41" s="52"/>
      <c r="L41" s="54">
        <f>COUNTIF(H41:K41,"*")</f>
        <v>0</v>
      </c>
      <c r="M41" s="50">
        <f>COUNTIFS($H$12:$K$12,"M",$H41:$K41,"*")</f>
        <v>0</v>
      </c>
      <c r="N41" s="55">
        <f>COUNTIFS($H$12:$K$12,"A",$H41:$K41,"*")</f>
        <v>0</v>
      </c>
      <c r="O41" s="56">
        <f t="shared" si="6"/>
        <v>0</v>
      </c>
      <c r="P41" s="57">
        <f t="shared" si="7"/>
        <v>0</v>
      </c>
      <c r="Q41" s="58">
        <f t="shared" si="8"/>
        <v>0</v>
      </c>
      <c r="R41" s="54">
        <f>COUNTIF($H41:K41,"M")</f>
        <v>0</v>
      </c>
      <c r="S41" s="59">
        <f t="shared" si="0"/>
        <v>0</v>
      </c>
      <c r="T41" s="54">
        <f>COUNTIF($H41:K41,"RDV")</f>
        <v>0</v>
      </c>
      <c r="U41" s="59">
        <f t="shared" si="1"/>
        <v>0</v>
      </c>
      <c r="V41" s="54">
        <f>COUNTIF($H41:K41,"A")</f>
        <v>0</v>
      </c>
      <c r="W41" s="59">
        <f t="shared" si="2"/>
        <v>0</v>
      </c>
      <c r="X41" s="54">
        <f>COUNTIF($H41:K41,"NJ")</f>
        <v>0</v>
      </c>
      <c r="Y41" s="59">
        <f t="shared" si="3"/>
        <v>0</v>
      </c>
      <c r="Z41" s="54">
        <f>COUNTIF($H41:$K41,"C")</f>
        <v>0</v>
      </c>
      <c r="AA41" s="59">
        <f t="shared" si="4"/>
        <v>0</v>
      </c>
      <c r="AB41" s="129"/>
    </row>
    <row r="42" spans="2:28" x14ac:dyDescent="0.25">
      <c r="B42" s="21" t="str">
        <f>Juin!B42</f>
        <v xml:space="preserve"> </v>
      </c>
      <c r="C42" s="48"/>
      <c r="D42" s="48"/>
      <c r="E42" s="50">
        <f>IF(AND(ISBLANK(A42),B42&gt;"*"),COUNTIF($H$12:$K$12,"M")-IF(AND(ISNUMBER($C42),$C42&gt;0),NETWORKDAYS($I$9,$C42,$I$2:$I$6)-1,0)-IF(AND(ISNUMBER($D42),$D42&gt;0),NETWORKDAYS($D42,#REF!,$I$2:$I$6)-1,0),0)</f>
        <v>0</v>
      </c>
      <c r="F42" s="50">
        <f>IF(AND(ISBLANK(A42),B42&gt;"*"),COUNTIF($H$12:$K$12,"M")-IF(AND(ISNUMBER($C42),$C42&gt;0),NETWORKDAYS($I$9,$C42,$I$2:$I$6)-1,0)-IF(AND(ISNUMBER($D42),$D42&gt;0),NETWORKDAYS($D42,#REF!,$I$2:$I$6)-1,0),0)</f>
        <v>0</v>
      </c>
      <c r="G42" s="50">
        <f t="shared" si="5"/>
        <v>0</v>
      </c>
      <c r="H42" s="51"/>
      <c r="I42" s="52"/>
      <c r="J42" s="53"/>
      <c r="K42" s="52"/>
      <c r="L42" s="54">
        <f>COUNTIF(H42:K42,"*")</f>
        <v>0</v>
      </c>
      <c r="M42" s="50">
        <f>COUNTIFS($H$12:$K$12,"M",$H42:$K42,"*")</f>
        <v>0</v>
      </c>
      <c r="N42" s="55">
        <f>COUNTIFS($H$12:$K$12,"A",$H42:$K42,"*")</f>
        <v>0</v>
      </c>
      <c r="O42" s="56">
        <f t="shared" si="6"/>
        <v>0</v>
      </c>
      <c r="P42" s="57">
        <f t="shared" si="7"/>
        <v>0</v>
      </c>
      <c r="Q42" s="58">
        <f t="shared" si="8"/>
        <v>0</v>
      </c>
      <c r="R42" s="54">
        <f>COUNTIF($H42:K42,"M")</f>
        <v>0</v>
      </c>
      <c r="S42" s="59">
        <f t="shared" si="0"/>
        <v>0</v>
      </c>
      <c r="T42" s="54">
        <f>COUNTIF($H42:K42,"RDV")</f>
        <v>0</v>
      </c>
      <c r="U42" s="59">
        <f t="shared" si="1"/>
        <v>0</v>
      </c>
      <c r="V42" s="54">
        <f>COUNTIF($H42:K42,"A")</f>
        <v>0</v>
      </c>
      <c r="W42" s="59">
        <f t="shared" si="2"/>
        <v>0</v>
      </c>
      <c r="X42" s="54">
        <f>COUNTIF($H42:K42,"NJ")</f>
        <v>0</v>
      </c>
      <c r="Y42" s="59">
        <f t="shared" si="3"/>
        <v>0</v>
      </c>
      <c r="Z42" s="54">
        <f>COUNTIF($H42:$K42,"C")</f>
        <v>0</v>
      </c>
      <c r="AA42" s="59">
        <f t="shared" si="4"/>
        <v>0</v>
      </c>
      <c r="AB42" s="129"/>
    </row>
    <row r="43" spans="2:28" x14ac:dyDescent="0.25">
      <c r="B43" s="21" t="str">
        <f>Juin!B43</f>
        <v xml:space="preserve"> </v>
      </c>
      <c r="C43" s="48"/>
      <c r="D43" s="48"/>
      <c r="E43" s="50">
        <f>IF(AND(ISBLANK(A43),B43&gt;"*"),COUNTIF($H$12:$K$12,"M")-IF(AND(ISNUMBER($C43),$C43&gt;0),NETWORKDAYS($I$9,$C43,$I$2:$I$6)-1,0)-IF(AND(ISNUMBER($D43),$D43&gt;0),NETWORKDAYS($D43,#REF!,$I$2:$I$6)-1,0),0)</f>
        <v>0</v>
      </c>
      <c r="F43" s="50">
        <f>IF(AND(ISBLANK(A43),B43&gt;"*"),COUNTIF($H$12:$K$12,"M")-IF(AND(ISNUMBER($C43),$C43&gt;0),NETWORKDAYS($I$9,$C43,$I$2:$I$6)-1,0)-IF(AND(ISNUMBER($D43),$D43&gt;0),NETWORKDAYS($D43,#REF!,$I$2:$I$6)-1,0),0)</f>
        <v>0</v>
      </c>
      <c r="G43" s="50">
        <f t="shared" si="5"/>
        <v>0</v>
      </c>
      <c r="H43" s="51"/>
      <c r="I43" s="52"/>
      <c r="J43" s="53"/>
      <c r="K43" s="52"/>
      <c r="L43" s="54">
        <f>COUNTIF(H43:K43,"*")</f>
        <v>0</v>
      </c>
      <c r="M43" s="50">
        <f>COUNTIFS($H$12:$K$12,"M",$H43:$K43,"*")</f>
        <v>0</v>
      </c>
      <c r="N43" s="55">
        <f>COUNTIFS($H$12:$K$12,"A",$H43:$K43,"*")</f>
        <v>0</v>
      </c>
      <c r="O43" s="56">
        <f t="shared" si="6"/>
        <v>0</v>
      </c>
      <c r="P43" s="57">
        <f t="shared" si="7"/>
        <v>0</v>
      </c>
      <c r="Q43" s="58">
        <f t="shared" si="8"/>
        <v>0</v>
      </c>
      <c r="R43" s="54">
        <f>COUNTIF($H43:K43,"M")</f>
        <v>0</v>
      </c>
      <c r="S43" s="59">
        <f t="shared" si="0"/>
        <v>0</v>
      </c>
      <c r="T43" s="54">
        <f>COUNTIF($H43:K43,"RDV")</f>
        <v>0</v>
      </c>
      <c r="U43" s="59">
        <f t="shared" si="1"/>
        <v>0</v>
      </c>
      <c r="V43" s="54">
        <f>COUNTIF($H43:K43,"A")</f>
        <v>0</v>
      </c>
      <c r="W43" s="59">
        <f t="shared" si="2"/>
        <v>0</v>
      </c>
      <c r="X43" s="54">
        <f>COUNTIF($H43:K43,"NJ")</f>
        <v>0</v>
      </c>
      <c r="Y43" s="59">
        <f t="shared" si="3"/>
        <v>0</v>
      </c>
      <c r="Z43" s="54">
        <f>COUNTIF($H43:$K43,"C")</f>
        <v>0</v>
      </c>
      <c r="AA43" s="59">
        <f t="shared" si="4"/>
        <v>0</v>
      </c>
      <c r="AB43" s="129"/>
    </row>
    <row r="44" spans="2:28" x14ac:dyDescent="0.25">
      <c r="B44" s="21" t="str">
        <f>Juin!B44</f>
        <v xml:space="preserve"> </v>
      </c>
      <c r="C44" s="48"/>
      <c r="D44" s="48"/>
      <c r="E44" s="50">
        <f>IF(AND(ISBLANK(A44),B44&gt;"*"),COUNTIF($H$12:$K$12,"M")-IF(AND(ISNUMBER($C44),$C44&gt;0),NETWORKDAYS($I$9,$C44,$I$2:$I$6)-1,0)-IF(AND(ISNUMBER($D44),$D44&gt;0),NETWORKDAYS($D44,#REF!,$I$2:$I$6)-1,0),0)</f>
        <v>0</v>
      </c>
      <c r="F44" s="50">
        <f>IF(AND(ISBLANK(A44),B44&gt;"*"),COUNTIF($H$12:$K$12,"M")-IF(AND(ISNUMBER($C44),$C44&gt;0),NETWORKDAYS($I$9,$C44,$I$2:$I$6)-1,0)-IF(AND(ISNUMBER($D44),$D44&gt;0),NETWORKDAYS($D44,#REF!,$I$2:$I$6)-1,0),0)</f>
        <v>0</v>
      </c>
      <c r="G44" s="50">
        <f t="shared" si="5"/>
        <v>0</v>
      </c>
      <c r="H44" s="51"/>
      <c r="I44" s="52"/>
      <c r="J44" s="53"/>
      <c r="K44" s="52"/>
      <c r="L44" s="54">
        <f>COUNTIF(H44:K44,"*")</f>
        <v>0</v>
      </c>
      <c r="M44" s="50">
        <f>COUNTIFS($H$12:$K$12,"M",$H44:$K44,"*")</f>
        <v>0</v>
      </c>
      <c r="N44" s="55">
        <f>COUNTIFS($H$12:$K$12,"A",$H44:$K44,"*")</f>
        <v>0</v>
      </c>
      <c r="O44" s="56">
        <f t="shared" si="6"/>
        <v>0</v>
      </c>
      <c r="P44" s="57">
        <f t="shared" si="7"/>
        <v>0</v>
      </c>
      <c r="Q44" s="58">
        <f t="shared" si="8"/>
        <v>0</v>
      </c>
      <c r="R44" s="54">
        <f>COUNTIF($H44:K44,"M")</f>
        <v>0</v>
      </c>
      <c r="S44" s="59">
        <f t="shared" si="0"/>
        <v>0</v>
      </c>
      <c r="T44" s="54">
        <f>COUNTIF($H44:K44,"RDV")</f>
        <v>0</v>
      </c>
      <c r="U44" s="59">
        <f t="shared" si="1"/>
        <v>0</v>
      </c>
      <c r="V44" s="54">
        <f>COUNTIF($H44:K44,"A")</f>
        <v>0</v>
      </c>
      <c r="W44" s="59">
        <f t="shared" si="2"/>
        <v>0</v>
      </c>
      <c r="X44" s="54">
        <f>COUNTIF($H44:K44,"NJ")</f>
        <v>0</v>
      </c>
      <c r="Y44" s="59">
        <f t="shared" si="3"/>
        <v>0</v>
      </c>
      <c r="Z44" s="54">
        <f>COUNTIF($H44:$K44,"C")</f>
        <v>0</v>
      </c>
      <c r="AA44" s="59">
        <f t="shared" si="4"/>
        <v>0</v>
      </c>
      <c r="AB44" s="129"/>
    </row>
    <row r="45" spans="2:28" x14ac:dyDescent="0.25">
      <c r="B45" s="21" t="str">
        <f>Juin!B45</f>
        <v xml:space="preserve"> </v>
      </c>
      <c r="C45" s="48"/>
      <c r="D45" s="48"/>
      <c r="E45" s="50">
        <f>IF(AND(ISBLANK(A45),B45&gt;"*"),COUNTIF($H$12:$K$12,"M")-IF(AND(ISNUMBER($C45),$C45&gt;0),NETWORKDAYS($I$9,$C45,$I$2:$I$6)-1,0)-IF(AND(ISNUMBER($D45),$D45&gt;0),NETWORKDAYS($D45,#REF!,$I$2:$I$6)-1,0),0)</f>
        <v>0</v>
      </c>
      <c r="F45" s="50">
        <f>IF(AND(ISBLANK(A45),B45&gt;"*"),COUNTIF($H$12:$K$12,"M")-IF(AND(ISNUMBER($C45),$C45&gt;0),NETWORKDAYS($I$9,$C45,$I$2:$I$6)-1,0)-IF(AND(ISNUMBER($D45),$D45&gt;0),NETWORKDAYS($D45,#REF!,$I$2:$I$6)-1,0),0)</f>
        <v>0</v>
      </c>
      <c r="G45" s="50">
        <f t="shared" si="5"/>
        <v>0</v>
      </c>
      <c r="H45" s="51"/>
      <c r="I45" s="52"/>
      <c r="J45" s="53"/>
      <c r="K45" s="52"/>
      <c r="L45" s="54">
        <f>COUNTIF(H45:K45,"*")</f>
        <v>0</v>
      </c>
      <c r="M45" s="50">
        <f>COUNTIFS($H$12:$K$12,"M",$H45:$K45,"*")</f>
        <v>0</v>
      </c>
      <c r="N45" s="55">
        <f>COUNTIFS($H$12:$K$12,"A",$H45:$K45,"*")</f>
        <v>0</v>
      </c>
      <c r="O45" s="56">
        <f t="shared" si="6"/>
        <v>0</v>
      </c>
      <c r="P45" s="57">
        <f t="shared" si="7"/>
        <v>0</v>
      </c>
      <c r="Q45" s="58">
        <f t="shared" si="8"/>
        <v>0</v>
      </c>
      <c r="R45" s="54">
        <f>COUNTIF($H45:K45,"M")</f>
        <v>0</v>
      </c>
      <c r="S45" s="59">
        <f t="shared" si="0"/>
        <v>0</v>
      </c>
      <c r="T45" s="54">
        <f>COUNTIF($H45:K45,"RDV")</f>
        <v>0</v>
      </c>
      <c r="U45" s="59">
        <f t="shared" si="1"/>
        <v>0</v>
      </c>
      <c r="V45" s="54">
        <f>COUNTIF($H45:K45,"A")</f>
        <v>0</v>
      </c>
      <c r="W45" s="59">
        <f t="shared" si="2"/>
        <v>0</v>
      </c>
      <c r="X45" s="54">
        <f>COUNTIF($H45:K45,"NJ")</f>
        <v>0</v>
      </c>
      <c r="Y45" s="59">
        <f t="shared" si="3"/>
        <v>0</v>
      </c>
      <c r="Z45" s="54">
        <f>COUNTIF($H45:$K45,"C")</f>
        <v>0</v>
      </c>
      <c r="AA45" s="59">
        <f t="shared" si="4"/>
        <v>0</v>
      </c>
      <c r="AB45" s="129"/>
    </row>
    <row r="46" spans="2:28" x14ac:dyDescent="0.25">
      <c r="B46" s="21" t="str">
        <f>Juin!B46</f>
        <v xml:space="preserve"> </v>
      </c>
      <c r="C46" s="48"/>
      <c r="D46" s="48"/>
      <c r="E46" s="50">
        <f>IF(AND(ISBLANK(A46),B46&gt;"*"),COUNTIF($H$12:$K$12,"M")-IF(AND(ISNUMBER($C46),$C46&gt;0),NETWORKDAYS($I$9,$C46,$I$2:$I$6)-1,0)-IF(AND(ISNUMBER($D46),$D46&gt;0),NETWORKDAYS($D46,#REF!,$I$2:$I$6)-1,0),0)</f>
        <v>0</v>
      </c>
      <c r="F46" s="50">
        <f>IF(AND(ISBLANK(A46),B46&gt;"*"),COUNTIF($H$12:$K$12,"M")-IF(AND(ISNUMBER($C46),$C46&gt;0),NETWORKDAYS($I$9,$C46,$I$2:$I$6)-1,0)-IF(AND(ISNUMBER($D46),$D46&gt;0),NETWORKDAYS($D46,#REF!,$I$2:$I$6)-1,0),0)</f>
        <v>0</v>
      </c>
      <c r="G46" s="50">
        <f t="shared" si="5"/>
        <v>0</v>
      </c>
      <c r="H46" s="51"/>
      <c r="I46" s="52"/>
      <c r="J46" s="53"/>
      <c r="K46" s="52"/>
      <c r="L46" s="54">
        <f>COUNTIF(H46:K46,"*")</f>
        <v>0</v>
      </c>
      <c r="M46" s="50">
        <f>COUNTIFS($H$12:$K$12,"M",$H46:$K46,"*")</f>
        <v>0</v>
      </c>
      <c r="N46" s="55">
        <f>COUNTIFS($H$12:$K$12,"A",$H46:$K46,"*")</f>
        <v>0</v>
      </c>
      <c r="O46" s="56">
        <f t="shared" si="6"/>
        <v>0</v>
      </c>
      <c r="P46" s="57">
        <f t="shared" si="7"/>
        <v>0</v>
      </c>
      <c r="Q46" s="58">
        <f t="shared" si="8"/>
        <v>0</v>
      </c>
      <c r="R46" s="54">
        <f>COUNTIF($H46:K46,"M")</f>
        <v>0</v>
      </c>
      <c r="S46" s="59">
        <f t="shared" si="0"/>
        <v>0</v>
      </c>
      <c r="T46" s="54">
        <f>COUNTIF($H46:K46,"RDV")</f>
        <v>0</v>
      </c>
      <c r="U46" s="59">
        <f t="shared" si="1"/>
        <v>0</v>
      </c>
      <c r="V46" s="54">
        <f>COUNTIF($H46:K46,"A")</f>
        <v>0</v>
      </c>
      <c r="W46" s="59">
        <f t="shared" si="2"/>
        <v>0</v>
      </c>
      <c r="X46" s="54">
        <f>COUNTIF($H46:K46,"NJ")</f>
        <v>0</v>
      </c>
      <c r="Y46" s="59">
        <f t="shared" si="3"/>
        <v>0</v>
      </c>
      <c r="Z46" s="54">
        <f>COUNTIF($H46:$K46,"C")</f>
        <v>0</v>
      </c>
      <c r="AA46" s="59">
        <f t="shared" si="4"/>
        <v>0</v>
      </c>
      <c r="AB46" s="129"/>
    </row>
    <row r="47" spans="2:28" x14ac:dyDescent="0.25">
      <c r="B47" s="21" t="str">
        <f>Juin!B47</f>
        <v xml:space="preserve"> </v>
      </c>
      <c r="C47" s="48"/>
      <c r="D47" s="48"/>
      <c r="E47" s="50">
        <f>IF(AND(ISBLANK(A47),B47&gt;"*"),COUNTIF($H$12:$K$12,"M")-IF(AND(ISNUMBER($C47),$C47&gt;0),NETWORKDAYS($I$9,$C47,$I$2:$I$6)-1,0)-IF(AND(ISNUMBER($D47),$D47&gt;0),NETWORKDAYS($D47,#REF!,$I$2:$I$6)-1,0),0)</f>
        <v>0</v>
      </c>
      <c r="F47" s="50">
        <f>IF(AND(ISBLANK(A47),B47&gt;"*"),COUNTIF($H$12:$K$12,"M")-IF(AND(ISNUMBER($C47),$C47&gt;0),NETWORKDAYS($I$9,$C47,$I$2:$I$6)-1,0)-IF(AND(ISNUMBER($D47),$D47&gt;0),NETWORKDAYS($D47,#REF!,$I$2:$I$6)-1,0),0)</f>
        <v>0</v>
      </c>
      <c r="G47" s="50">
        <f t="shared" si="5"/>
        <v>0</v>
      </c>
      <c r="H47" s="51"/>
      <c r="I47" s="52"/>
      <c r="J47" s="53"/>
      <c r="K47" s="52"/>
      <c r="L47" s="54">
        <f>COUNTIF(H47:K47,"*")</f>
        <v>0</v>
      </c>
      <c r="M47" s="50">
        <f>COUNTIFS($H$12:$K$12,"M",$H47:$K47,"*")</f>
        <v>0</v>
      </c>
      <c r="N47" s="55">
        <f>COUNTIFS($H$12:$K$12,"A",$H47:$K47,"*")</f>
        <v>0</v>
      </c>
      <c r="O47" s="56">
        <f t="shared" si="6"/>
        <v>0</v>
      </c>
      <c r="P47" s="57">
        <f t="shared" si="7"/>
        <v>0</v>
      </c>
      <c r="Q47" s="58">
        <f t="shared" si="8"/>
        <v>0</v>
      </c>
      <c r="R47" s="54">
        <f>COUNTIF($H47:K47,"M")</f>
        <v>0</v>
      </c>
      <c r="S47" s="59">
        <f t="shared" si="0"/>
        <v>0</v>
      </c>
      <c r="T47" s="54">
        <f>COUNTIF($H47:K47,"RDV")</f>
        <v>0</v>
      </c>
      <c r="U47" s="59">
        <f t="shared" si="1"/>
        <v>0</v>
      </c>
      <c r="V47" s="54">
        <f>COUNTIF($H47:K47,"A")</f>
        <v>0</v>
      </c>
      <c r="W47" s="59">
        <f t="shared" si="2"/>
        <v>0</v>
      </c>
      <c r="X47" s="54">
        <f>COUNTIF($H47:K47,"NJ")</f>
        <v>0</v>
      </c>
      <c r="Y47" s="59">
        <f t="shared" si="3"/>
        <v>0</v>
      </c>
      <c r="Z47" s="54">
        <f>COUNTIF($H47:$K47,"C")</f>
        <v>0</v>
      </c>
      <c r="AA47" s="59">
        <f t="shared" si="4"/>
        <v>0</v>
      </c>
      <c r="AB47" s="129"/>
    </row>
    <row r="48" spans="2:28" x14ac:dyDescent="0.25">
      <c r="B48" s="21" t="str">
        <f>Juin!B48</f>
        <v xml:space="preserve"> </v>
      </c>
      <c r="C48" s="48"/>
      <c r="D48" s="48"/>
      <c r="E48" s="50">
        <f>IF(AND(ISBLANK(A48),B48&gt;"*"),COUNTIF($H$12:$K$12,"M")-IF(AND(ISNUMBER($C48),$C48&gt;0),NETWORKDAYS($I$9,$C48,$I$2:$I$6)-1,0)-IF(AND(ISNUMBER($D48),$D48&gt;0),NETWORKDAYS($D48,#REF!,$I$2:$I$6)-1,0),0)</f>
        <v>0</v>
      </c>
      <c r="F48" s="50">
        <f>IF(AND(ISBLANK(A48),B48&gt;"*"),COUNTIF($H$12:$K$12,"M")-IF(AND(ISNUMBER($C48),$C48&gt;0),NETWORKDAYS($I$9,$C48,$I$2:$I$6)-1,0)-IF(AND(ISNUMBER($D48),$D48&gt;0),NETWORKDAYS($D48,#REF!,$I$2:$I$6)-1,0),0)</f>
        <v>0</v>
      </c>
      <c r="G48" s="50">
        <f t="shared" si="5"/>
        <v>0</v>
      </c>
      <c r="H48" s="51"/>
      <c r="I48" s="52"/>
      <c r="J48" s="53"/>
      <c r="K48" s="52"/>
      <c r="L48" s="54">
        <f>COUNTIF(H48:K48,"*")</f>
        <v>0</v>
      </c>
      <c r="M48" s="50">
        <f>COUNTIFS($H$12:$K$12,"M",$H48:$K48,"*")</f>
        <v>0</v>
      </c>
      <c r="N48" s="55">
        <f>COUNTIFS($H$12:$K$12,"A",$H48:$K48,"*")</f>
        <v>0</v>
      </c>
      <c r="O48" s="56">
        <f t="shared" si="6"/>
        <v>0</v>
      </c>
      <c r="P48" s="57">
        <f t="shared" si="7"/>
        <v>0</v>
      </c>
      <c r="Q48" s="58">
        <f t="shared" si="8"/>
        <v>0</v>
      </c>
      <c r="R48" s="54">
        <f>COUNTIF($H48:K48,"M")</f>
        <v>0</v>
      </c>
      <c r="S48" s="59">
        <f t="shared" si="0"/>
        <v>0</v>
      </c>
      <c r="T48" s="54">
        <f>COUNTIF($H48:K48,"RDV")</f>
        <v>0</v>
      </c>
      <c r="U48" s="59">
        <f t="shared" si="1"/>
        <v>0</v>
      </c>
      <c r="V48" s="54">
        <f>COUNTIF($H48:K48,"A")</f>
        <v>0</v>
      </c>
      <c r="W48" s="59">
        <f t="shared" si="2"/>
        <v>0</v>
      </c>
      <c r="X48" s="54">
        <f>COUNTIF($H48:K48,"NJ")</f>
        <v>0</v>
      </c>
      <c r="Y48" s="59">
        <f t="shared" si="3"/>
        <v>0</v>
      </c>
      <c r="Z48" s="54">
        <f>COUNTIF($H48:$K48,"C")</f>
        <v>0</v>
      </c>
      <c r="AA48" s="59">
        <f t="shared" si="4"/>
        <v>0</v>
      </c>
      <c r="AB48" s="129"/>
    </row>
    <row r="49" spans="2:28" x14ac:dyDescent="0.25">
      <c r="B49" s="21" t="str">
        <f>Juin!B49</f>
        <v xml:space="preserve"> </v>
      </c>
      <c r="C49" s="48"/>
      <c r="D49" s="48"/>
      <c r="E49" s="50">
        <f>IF(AND(ISBLANK(A49),B49&gt;"*"),COUNTIF($H$12:$K$12,"M")-IF(AND(ISNUMBER($C49),$C49&gt;0),NETWORKDAYS($I$9,$C49,$I$2:$I$6)-1,0)-IF(AND(ISNUMBER($D49),$D49&gt;0),NETWORKDAYS($D49,#REF!,$I$2:$I$6)-1,0),0)</f>
        <v>0</v>
      </c>
      <c r="F49" s="50">
        <f>IF(AND(ISBLANK(A49),B49&gt;"*"),COUNTIF($H$12:$K$12,"M")-IF(AND(ISNUMBER($C49),$C49&gt;0),NETWORKDAYS($I$9,$C49,$I$2:$I$6)-1,0)-IF(AND(ISNUMBER($D49),$D49&gt;0),NETWORKDAYS($D49,#REF!,$I$2:$I$6)-1,0),0)</f>
        <v>0</v>
      </c>
      <c r="G49" s="50">
        <f t="shared" si="5"/>
        <v>0</v>
      </c>
      <c r="H49" s="51"/>
      <c r="I49" s="52"/>
      <c r="J49" s="53"/>
      <c r="K49" s="52"/>
      <c r="L49" s="54">
        <f>COUNTIF(H49:K49,"*")</f>
        <v>0</v>
      </c>
      <c r="M49" s="50">
        <f>COUNTIFS($H$12:$K$12,"M",$H49:$K49,"*")</f>
        <v>0</v>
      </c>
      <c r="N49" s="55">
        <f>COUNTIFS($H$12:$K$12,"A",$H49:$K49,"*")</f>
        <v>0</v>
      </c>
      <c r="O49" s="56">
        <f t="shared" si="6"/>
        <v>0</v>
      </c>
      <c r="P49" s="57">
        <f t="shared" si="7"/>
        <v>0</v>
      </c>
      <c r="Q49" s="58">
        <f t="shared" si="8"/>
        <v>0</v>
      </c>
      <c r="R49" s="54">
        <f>COUNTIF($H49:K49,"M")</f>
        <v>0</v>
      </c>
      <c r="S49" s="59">
        <f t="shared" si="0"/>
        <v>0</v>
      </c>
      <c r="T49" s="54">
        <f>COUNTIF($H49:K49,"RDV")</f>
        <v>0</v>
      </c>
      <c r="U49" s="59">
        <f t="shared" si="1"/>
        <v>0</v>
      </c>
      <c r="V49" s="54">
        <f>COUNTIF($H49:K49,"A")</f>
        <v>0</v>
      </c>
      <c r="W49" s="59">
        <f t="shared" si="2"/>
        <v>0</v>
      </c>
      <c r="X49" s="54">
        <f>COUNTIF($H49:K49,"NJ")</f>
        <v>0</v>
      </c>
      <c r="Y49" s="59">
        <f t="shared" si="3"/>
        <v>0</v>
      </c>
      <c r="Z49" s="54">
        <f>COUNTIF($H49:$K49,"C")</f>
        <v>0</v>
      </c>
      <c r="AA49" s="59">
        <f t="shared" si="4"/>
        <v>0</v>
      </c>
      <c r="AB49" s="129"/>
    </row>
    <row r="50" spans="2:28" x14ac:dyDescent="0.25">
      <c r="B50" s="21" t="str">
        <f>Juin!B50</f>
        <v xml:space="preserve"> </v>
      </c>
      <c r="C50" s="48"/>
      <c r="D50" s="48"/>
      <c r="E50" s="50">
        <f>IF(AND(ISBLANK(A50),B50&gt;"*"),COUNTIF($H$12:$K$12,"M")-IF(AND(ISNUMBER($C50),$C50&gt;0),NETWORKDAYS($I$9,$C50,$I$2:$I$6)-1,0)-IF(AND(ISNUMBER($D50),$D50&gt;0),NETWORKDAYS($D50,#REF!,$I$2:$I$6)-1,0),0)</f>
        <v>0</v>
      </c>
      <c r="F50" s="50">
        <f>IF(AND(ISBLANK(A50),B50&gt;"*"),COUNTIF($H$12:$K$12,"M")-IF(AND(ISNUMBER($C50),$C50&gt;0),NETWORKDAYS($I$9,$C50,$I$2:$I$6)-1,0)-IF(AND(ISNUMBER($D50),$D50&gt;0),NETWORKDAYS($D50,#REF!,$I$2:$I$6)-1,0),0)</f>
        <v>0</v>
      </c>
      <c r="G50" s="50">
        <f t="shared" si="5"/>
        <v>0</v>
      </c>
      <c r="H50" s="51"/>
      <c r="I50" s="52"/>
      <c r="J50" s="53"/>
      <c r="K50" s="52"/>
      <c r="L50" s="54">
        <f>COUNTIF(H50:K50,"*")</f>
        <v>0</v>
      </c>
      <c r="M50" s="50">
        <f>COUNTIFS($H$12:$K$12,"M",$H50:$K50,"*")</f>
        <v>0</v>
      </c>
      <c r="N50" s="55">
        <f>COUNTIFS($H$12:$K$12,"A",$H50:$K50,"*")</f>
        <v>0</v>
      </c>
      <c r="O50" s="56">
        <f t="shared" si="6"/>
        <v>0</v>
      </c>
      <c r="P50" s="57">
        <f t="shared" si="7"/>
        <v>0</v>
      </c>
      <c r="Q50" s="58">
        <f t="shared" si="8"/>
        <v>0</v>
      </c>
      <c r="R50" s="54">
        <f>COUNTIF($H50:K50,"M")</f>
        <v>0</v>
      </c>
      <c r="S50" s="59">
        <f t="shared" si="0"/>
        <v>0</v>
      </c>
      <c r="T50" s="54">
        <f>COUNTIF($H50:K50,"RDV")</f>
        <v>0</v>
      </c>
      <c r="U50" s="59">
        <f t="shared" si="1"/>
        <v>0</v>
      </c>
      <c r="V50" s="54">
        <f>COUNTIF($H50:K50,"A")</f>
        <v>0</v>
      </c>
      <c r="W50" s="59">
        <f t="shared" si="2"/>
        <v>0</v>
      </c>
      <c r="X50" s="54">
        <f>COUNTIF($H50:K50,"NJ")</f>
        <v>0</v>
      </c>
      <c r="Y50" s="59">
        <f t="shared" si="3"/>
        <v>0</v>
      </c>
      <c r="Z50" s="54">
        <f>COUNTIF($H50:$K50,"C")</f>
        <v>0</v>
      </c>
      <c r="AA50" s="59">
        <f t="shared" si="4"/>
        <v>0</v>
      </c>
      <c r="AB50" s="129"/>
    </row>
    <row r="51" spans="2:28" x14ac:dyDescent="0.25">
      <c r="B51" s="21" t="str">
        <f>Juin!B51</f>
        <v xml:space="preserve"> </v>
      </c>
      <c r="C51" s="48"/>
      <c r="D51" s="48"/>
      <c r="E51" s="50">
        <f>IF(AND(ISBLANK(A51),B51&gt;"*"),COUNTIF($H$12:$K$12,"M")-IF(AND(ISNUMBER($C51),$C51&gt;0),NETWORKDAYS($I$9,$C51,$I$2:$I$6)-1,0)-IF(AND(ISNUMBER($D51),$D51&gt;0),NETWORKDAYS($D51,#REF!,$I$2:$I$6)-1,0),0)</f>
        <v>0</v>
      </c>
      <c r="F51" s="50">
        <f>IF(AND(ISBLANK(A51),B51&gt;"*"),COUNTIF($H$12:$K$12,"M")-IF(AND(ISNUMBER($C51),$C51&gt;0),NETWORKDAYS($I$9,$C51,$I$2:$I$6)-1,0)-IF(AND(ISNUMBER($D51),$D51&gt;0),NETWORKDAYS($D51,#REF!,$I$2:$I$6)-1,0),0)</f>
        <v>0</v>
      </c>
      <c r="G51" s="50">
        <f t="shared" si="5"/>
        <v>0</v>
      </c>
      <c r="H51" s="51"/>
      <c r="I51" s="52"/>
      <c r="J51" s="53"/>
      <c r="K51" s="52"/>
      <c r="L51" s="54">
        <f>COUNTIF(H51:K51,"*")</f>
        <v>0</v>
      </c>
      <c r="M51" s="50">
        <f>COUNTIFS($H$12:$K$12,"M",$H51:$K51,"*")</f>
        <v>0</v>
      </c>
      <c r="N51" s="55">
        <f>COUNTIFS($H$12:$K$12,"A",$H51:$K51,"*")</f>
        <v>0</v>
      </c>
      <c r="O51" s="56">
        <f t="shared" si="6"/>
        <v>0</v>
      </c>
      <c r="P51" s="57">
        <f t="shared" si="7"/>
        <v>0</v>
      </c>
      <c r="Q51" s="58">
        <f t="shared" si="8"/>
        <v>0</v>
      </c>
      <c r="R51" s="54">
        <f>COUNTIF($H51:K51,"M")</f>
        <v>0</v>
      </c>
      <c r="S51" s="59">
        <f t="shared" si="0"/>
        <v>0</v>
      </c>
      <c r="T51" s="54">
        <f>COUNTIF($H51:K51,"RDV")</f>
        <v>0</v>
      </c>
      <c r="U51" s="59">
        <f t="shared" si="1"/>
        <v>0</v>
      </c>
      <c r="V51" s="54">
        <f>COUNTIF($H51:K51,"A")</f>
        <v>0</v>
      </c>
      <c r="W51" s="59">
        <f t="shared" si="2"/>
        <v>0</v>
      </c>
      <c r="X51" s="54">
        <f>COUNTIF($H51:K51,"NJ")</f>
        <v>0</v>
      </c>
      <c r="Y51" s="59">
        <f t="shared" si="3"/>
        <v>0</v>
      </c>
      <c r="Z51" s="54">
        <f>COUNTIF($H51:$K51,"C")</f>
        <v>0</v>
      </c>
      <c r="AA51" s="59">
        <f t="shared" si="4"/>
        <v>0</v>
      </c>
      <c r="AB51" s="129"/>
    </row>
    <row r="52" spans="2:28" x14ac:dyDescent="0.25">
      <c r="B52" s="21" t="str">
        <f>Juin!B52</f>
        <v xml:space="preserve"> </v>
      </c>
      <c r="C52" s="48"/>
      <c r="D52" s="48"/>
      <c r="E52" s="50">
        <f>IF(AND(ISBLANK(A52),B52&gt;"*"),COUNTIF($H$12:$K$12,"M")-IF(AND(ISNUMBER($C52),$C52&gt;0),NETWORKDAYS($I$9,$C52,$I$2:$I$6)-1,0)-IF(AND(ISNUMBER($D52),$D52&gt;0),NETWORKDAYS($D52,#REF!,$I$2:$I$6)-1,0),0)</f>
        <v>0</v>
      </c>
      <c r="F52" s="50">
        <f>IF(AND(ISBLANK(A52),B52&gt;"*"),COUNTIF($H$12:$K$12,"M")-IF(AND(ISNUMBER($C52),$C52&gt;0),NETWORKDAYS($I$9,$C52,$I$2:$I$6)-1,0)-IF(AND(ISNUMBER($D52),$D52&gt;0),NETWORKDAYS($D52,#REF!,$I$2:$I$6)-1,0),0)</f>
        <v>0</v>
      </c>
      <c r="G52" s="50">
        <f t="shared" si="5"/>
        <v>0</v>
      </c>
      <c r="H52" s="51"/>
      <c r="I52" s="52"/>
      <c r="J52" s="53"/>
      <c r="K52" s="52"/>
      <c r="L52" s="54">
        <f>COUNTIF(H52:K52,"*")</f>
        <v>0</v>
      </c>
      <c r="M52" s="50">
        <f>COUNTIFS($H$12:$K$12,"M",$H52:$K52,"*")</f>
        <v>0</v>
      </c>
      <c r="N52" s="55">
        <f>COUNTIFS($H$12:$K$12,"A",$H52:$K52,"*")</f>
        <v>0</v>
      </c>
      <c r="O52" s="56">
        <f t="shared" si="6"/>
        <v>0</v>
      </c>
      <c r="P52" s="57">
        <f t="shared" si="7"/>
        <v>0</v>
      </c>
      <c r="Q52" s="58">
        <f t="shared" si="8"/>
        <v>0</v>
      </c>
      <c r="R52" s="54">
        <f>COUNTIF($H52:K52,"M")</f>
        <v>0</v>
      </c>
      <c r="S52" s="59">
        <f t="shared" si="0"/>
        <v>0</v>
      </c>
      <c r="T52" s="54">
        <f>COUNTIF($H52:K52,"RDV")</f>
        <v>0</v>
      </c>
      <c r="U52" s="59">
        <f t="shared" si="1"/>
        <v>0</v>
      </c>
      <c r="V52" s="54">
        <f>COUNTIF($H52:K52,"A")</f>
        <v>0</v>
      </c>
      <c r="W52" s="59">
        <f t="shared" si="2"/>
        <v>0</v>
      </c>
      <c r="X52" s="54">
        <f>COUNTIF($H52:K52,"NJ")</f>
        <v>0</v>
      </c>
      <c r="Y52" s="59">
        <f t="shared" si="3"/>
        <v>0</v>
      </c>
      <c r="Z52" s="54">
        <f>COUNTIF($H52:$K52,"C")</f>
        <v>0</v>
      </c>
      <c r="AA52" s="59">
        <f t="shared" si="4"/>
        <v>0</v>
      </c>
      <c r="AB52" s="129"/>
    </row>
    <row r="53" spans="2:28" x14ac:dyDescent="0.25">
      <c r="L53" s="10">
        <f>SUM(L13:L52)</f>
        <v>0</v>
      </c>
      <c r="M53" s="15">
        <f>SUM(M13:M52)</f>
        <v>0</v>
      </c>
      <c r="N53" s="15">
        <f>SUM(N13:N52)</f>
        <v>0</v>
      </c>
    </row>
    <row r="55" spans="2:28" ht="16.149999999999999" customHeight="1" x14ac:dyDescent="0.25">
      <c r="C55" s="8"/>
      <c r="D55" s="8"/>
      <c r="E55" s="61"/>
      <c r="F55" s="61"/>
      <c r="G55" s="61"/>
    </row>
    <row r="56" spans="2:28" ht="16.149999999999999" customHeight="1" x14ac:dyDescent="0.25">
      <c r="C56" s="9"/>
      <c r="D56" s="9"/>
      <c r="E56" s="29"/>
      <c r="F56" s="62"/>
      <c r="G56" s="63"/>
    </row>
    <row r="57" spans="2:28" ht="16.149999999999999" customHeight="1" x14ac:dyDescent="0.25">
      <c r="C57" s="9"/>
      <c r="D57" s="9"/>
      <c r="E57" s="29"/>
      <c r="F57" s="29"/>
      <c r="G57" s="63"/>
    </row>
    <row r="58" spans="2:28" ht="16.149999999999999" customHeight="1" x14ac:dyDescent="0.25">
      <c r="C58" s="9"/>
      <c r="D58" s="9"/>
      <c r="E58" s="29"/>
      <c r="F58" s="29"/>
      <c r="G58" s="63"/>
    </row>
    <row r="59" spans="2:28" ht="16.149999999999999" customHeight="1" x14ac:dyDescent="0.25">
      <c r="C59" s="9"/>
      <c r="D59" s="9"/>
      <c r="E59" s="29"/>
      <c r="F59" s="29"/>
      <c r="G59" s="63"/>
    </row>
    <row r="60" spans="2:28" ht="16.149999999999999" customHeight="1" x14ac:dyDescent="0.25">
      <c r="C60" s="9"/>
      <c r="D60" s="9"/>
      <c r="E60" s="29"/>
      <c r="F60" s="29"/>
      <c r="G60" s="63"/>
    </row>
    <row r="61" spans="2:28" ht="16.149999999999999" customHeight="1" x14ac:dyDescent="0.25">
      <c r="C61" s="9"/>
      <c r="D61" s="9"/>
      <c r="E61" s="29"/>
      <c r="F61" s="29"/>
      <c r="G61" s="63"/>
    </row>
    <row r="62" spans="2:28" ht="16.149999999999999" customHeight="1" x14ac:dyDescent="0.25">
      <c r="C62" s="9"/>
      <c r="D62" s="9"/>
      <c r="E62" s="29"/>
      <c r="F62" s="29"/>
      <c r="G62" s="63"/>
    </row>
    <row r="63" spans="2:28" ht="16.149999999999999" customHeight="1" x14ac:dyDescent="0.25">
      <c r="C63" s="9"/>
      <c r="D63" s="9"/>
      <c r="E63" s="29"/>
      <c r="F63" s="29"/>
      <c r="G63" s="63"/>
    </row>
    <row r="64" spans="2:28" ht="16.149999999999999" customHeight="1" x14ac:dyDescent="0.25">
      <c r="C64" s="9"/>
      <c r="D64" s="9"/>
      <c r="E64" s="29"/>
      <c r="F64" s="29"/>
      <c r="G64" s="63"/>
    </row>
    <row r="65" spans="3:7" ht="16.149999999999999" customHeight="1" x14ac:dyDescent="0.25">
      <c r="C65" s="9"/>
      <c r="D65" s="9"/>
      <c r="E65" s="29"/>
      <c r="F65" s="29"/>
      <c r="G65" s="63"/>
    </row>
    <row r="66" spans="3:7" ht="16.149999999999999" customHeight="1" x14ac:dyDescent="0.25">
      <c r="C66" s="9"/>
      <c r="D66" s="9"/>
      <c r="E66" s="29"/>
      <c r="F66" s="29"/>
      <c r="G66" s="63"/>
    </row>
    <row r="67" spans="3:7" ht="16.149999999999999" customHeight="1" x14ac:dyDescent="0.25">
      <c r="C67" s="9"/>
      <c r="D67" s="9"/>
      <c r="E67" s="29"/>
      <c r="F67" s="29"/>
      <c r="G67" s="63"/>
    </row>
    <row r="68" spans="3:7" ht="16.149999999999999" customHeight="1" x14ac:dyDescent="0.25">
      <c r="C68" s="9"/>
      <c r="D68" s="9"/>
      <c r="E68" s="29"/>
      <c r="F68" s="29"/>
      <c r="G68" s="63"/>
    </row>
    <row r="69" spans="3:7" ht="16.149999999999999" customHeight="1" x14ac:dyDescent="0.25">
      <c r="C69" s="9"/>
      <c r="D69" s="9"/>
      <c r="E69" s="29"/>
      <c r="F69" s="29"/>
      <c r="G69" s="63"/>
    </row>
    <row r="70" spans="3:7" ht="16.149999999999999" customHeight="1" x14ac:dyDescent="0.25">
      <c r="C70" s="9"/>
      <c r="D70" s="9"/>
      <c r="E70" s="29"/>
      <c r="F70" s="29"/>
      <c r="G70" s="63"/>
    </row>
    <row r="71" spans="3:7" ht="16.149999999999999" customHeight="1" x14ac:dyDescent="0.25">
      <c r="C71" s="9"/>
      <c r="D71" s="9"/>
      <c r="E71" s="29"/>
      <c r="F71" s="29"/>
      <c r="G71" s="63"/>
    </row>
    <row r="72" spans="3:7" ht="16.149999999999999" customHeight="1" x14ac:dyDescent="0.25">
      <c r="C72" s="9"/>
      <c r="D72" s="9"/>
      <c r="E72" s="29"/>
      <c r="F72" s="29"/>
      <c r="G72" s="63"/>
    </row>
    <row r="73" spans="3:7" ht="16.149999999999999" customHeight="1" x14ac:dyDescent="0.25">
      <c r="C73" s="9"/>
      <c r="D73" s="9"/>
      <c r="E73" s="29"/>
      <c r="F73" s="29"/>
      <c r="G73" s="63"/>
    </row>
    <row r="74" spans="3:7" ht="16.149999999999999" customHeight="1" x14ac:dyDescent="0.25">
      <c r="C74" s="9"/>
      <c r="D74" s="9"/>
      <c r="E74" s="29"/>
      <c r="F74" s="29"/>
      <c r="G74" s="63"/>
    </row>
    <row r="75" spans="3:7" ht="16.149999999999999" customHeight="1" x14ac:dyDescent="0.25">
      <c r="C75" s="9"/>
      <c r="D75" s="9"/>
      <c r="E75" s="29"/>
      <c r="F75" s="29"/>
      <c r="G75" s="63"/>
    </row>
    <row r="76" spans="3:7" ht="16.149999999999999" customHeight="1" x14ac:dyDescent="0.25">
      <c r="C76" s="9"/>
      <c r="D76" s="9"/>
      <c r="E76" s="29"/>
      <c r="F76" s="29"/>
      <c r="G76" s="63"/>
    </row>
    <row r="77" spans="3:7" ht="16.149999999999999" customHeight="1" x14ac:dyDescent="0.25">
      <c r="C77" s="9"/>
      <c r="D77" s="9"/>
      <c r="E77" s="29"/>
      <c r="F77" s="29"/>
      <c r="G77" s="63"/>
    </row>
    <row r="78" spans="3:7" ht="16.149999999999999" customHeight="1" x14ac:dyDescent="0.25">
      <c r="C78" s="9"/>
      <c r="D78" s="9"/>
      <c r="E78" s="29"/>
      <c r="F78" s="29"/>
      <c r="G78" s="63"/>
    </row>
    <row r="79" spans="3:7" ht="16.149999999999999" customHeight="1" x14ac:dyDescent="0.25">
      <c r="C79" s="9"/>
      <c r="D79" s="9"/>
      <c r="E79" s="29"/>
      <c r="F79" s="29"/>
      <c r="G79" s="63"/>
    </row>
    <row r="80" spans="3:7" ht="16.149999999999999" customHeight="1" x14ac:dyDescent="0.25">
      <c r="C80" s="9"/>
      <c r="D80" s="9"/>
      <c r="E80" s="29"/>
      <c r="F80" s="29"/>
      <c r="G80" s="63"/>
    </row>
    <row r="81" spans="3:7" ht="16.149999999999999" customHeight="1" x14ac:dyDescent="0.25">
      <c r="C81" s="9"/>
      <c r="D81" s="9"/>
      <c r="E81" s="29"/>
      <c r="F81" s="29"/>
      <c r="G81" s="63"/>
    </row>
    <row r="82" spans="3:7" ht="16.149999999999999" customHeight="1" x14ac:dyDescent="0.25">
      <c r="C82" s="9"/>
      <c r="D82" s="9"/>
      <c r="E82" s="29"/>
      <c r="F82" s="29"/>
      <c r="G82" s="63"/>
    </row>
    <row r="83" spans="3:7" ht="16.149999999999999" customHeight="1" x14ac:dyDescent="0.25">
      <c r="C83" s="9"/>
      <c r="D83" s="9"/>
      <c r="E83" s="29"/>
      <c r="F83" s="29"/>
      <c r="G83" s="63"/>
    </row>
    <row r="84" spans="3:7" ht="16.149999999999999" customHeight="1" x14ac:dyDescent="0.25">
      <c r="C84" s="9"/>
      <c r="D84" s="9"/>
      <c r="E84" s="29"/>
      <c r="F84" s="29"/>
      <c r="G84" s="63"/>
    </row>
    <row r="85" spans="3:7" ht="16.149999999999999" customHeight="1" x14ac:dyDescent="0.25">
      <c r="C85" s="9"/>
      <c r="D85" s="9"/>
      <c r="E85" s="29"/>
      <c r="F85" s="29"/>
      <c r="G85" s="63"/>
    </row>
    <row r="86" spans="3:7" ht="16.149999999999999" customHeight="1" x14ac:dyDescent="0.25">
      <c r="C86" s="9"/>
      <c r="D86" s="9"/>
      <c r="E86" s="29"/>
      <c r="F86" s="29"/>
      <c r="G86" s="63"/>
    </row>
    <row r="87" spans="3:7" ht="16.149999999999999" customHeight="1" x14ac:dyDescent="0.25">
      <c r="C87" s="9"/>
      <c r="D87" s="9"/>
      <c r="E87" s="29"/>
      <c r="F87" s="29"/>
      <c r="G87" s="63"/>
    </row>
    <row r="88" spans="3:7" ht="16.149999999999999" customHeight="1" x14ac:dyDescent="0.25">
      <c r="C88" s="9"/>
      <c r="D88" s="9"/>
      <c r="E88" s="29"/>
      <c r="F88" s="29"/>
      <c r="G88" s="63"/>
    </row>
    <row r="89" spans="3:7" ht="16.149999999999999" customHeight="1" x14ac:dyDescent="0.25">
      <c r="C89" s="9"/>
      <c r="D89" s="9"/>
      <c r="E89" s="29"/>
      <c r="F89" s="29"/>
      <c r="G89" s="63"/>
    </row>
    <row r="90" spans="3:7" ht="16.149999999999999" customHeight="1" x14ac:dyDescent="0.25">
      <c r="C90" s="9"/>
      <c r="D90" s="9"/>
      <c r="E90" s="29"/>
      <c r="F90" s="29"/>
      <c r="G90" s="63"/>
    </row>
    <row r="91" spans="3:7" ht="16.149999999999999" customHeight="1" x14ac:dyDescent="0.25">
      <c r="C91" s="9"/>
      <c r="D91" s="9"/>
      <c r="E91" s="29"/>
      <c r="F91" s="29"/>
      <c r="G91" s="63"/>
    </row>
    <row r="92" spans="3:7" ht="16.149999999999999" customHeight="1" x14ac:dyDescent="0.25">
      <c r="C92" s="9"/>
      <c r="D92" s="9"/>
      <c r="E92" s="29"/>
      <c r="F92" s="29"/>
      <c r="G92" s="63"/>
    </row>
    <row r="93" spans="3:7" ht="16.149999999999999" customHeight="1" x14ac:dyDescent="0.25">
      <c r="C93" s="9"/>
      <c r="D93" s="9"/>
      <c r="E93" s="29"/>
      <c r="F93" s="29"/>
      <c r="G93" s="63"/>
    </row>
    <row r="94" spans="3:7" ht="16.149999999999999" customHeight="1" x14ac:dyDescent="0.25">
      <c r="C94" s="9"/>
      <c r="D94" s="9"/>
      <c r="E94" s="29"/>
      <c r="F94" s="29"/>
      <c r="G94" s="63"/>
    </row>
    <row r="95" spans="3:7" ht="16.149999999999999" customHeight="1" x14ac:dyDescent="0.25">
      <c r="C95" s="9"/>
      <c r="D95" s="9"/>
      <c r="E95" s="29"/>
      <c r="F95" s="29"/>
      <c r="G95" s="63"/>
    </row>
    <row r="96" spans="3:7" ht="16.149999999999999" customHeight="1" x14ac:dyDescent="0.25">
      <c r="C96" s="64"/>
      <c r="D96" s="64"/>
      <c r="E96" s="60"/>
      <c r="F96" s="60"/>
      <c r="G96" s="60"/>
    </row>
    <row r="97" spans="3:4" x14ac:dyDescent="0.25">
      <c r="C97" s="64"/>
      <c r="D97" s="64"/>
    </row>
  </sheetData>
  <sheetProtection selectLockedCells="1"/>
  <conditionalFormatting sqref="Q13:Q52">
    <cfRule type="cellIs" dxfId="1" priority="1" operator="greaterThanOrEqual">
      <formula>0.12</formula>
    </cfRule>
  </conditionalFormatting>
  <dataValidations count="1">
    <dataValidation type="list" allowBlank="1" showInputMessage="1" showErrorMessage="1" sqref="H13:K52" xr:uid="{178F8EF8-C103-49E5-8A39-2A392B72EDBC}">
      <formula1>"M,RDV,C,A,NJ"</formula1>
    </dataValidation>
  </dataValidations>
  <pageMargins left="0.7" right="0.7" top="0.75" bottom="0.75" header="0.3" footer="0.3"/>
  <pageSetup paperSize="9" orientation="portrait" r:id="rId1"/>
  <ignoredErrors>
    <ignoredError sqref="T15 T52 V16 T16 X13 Z13 T14 V14 X14 Z14 V15 X15 Z15 X16 Z16 T17 V17 X17 Z17 T18 V18 X18 Z18 T19 V19 X19 Z19 T20 V20 X20 Z20 T21 V21 X21 Z21 T22 V22 X22 Z22 T23 V23 X23 Z23 T24 V24 X24 Z24 T25 V25 X25 Z25 T26 V26 X26 Z26 T27 V27 X27 Z27 T28 V28 X28 Z28 T29 V29 X29 Z29 T30 V30 X30 Z30 T31 V31 X31 Z31 T32 V32 X32 Z32 T33 V33 X33 Z33 T34 V34 X34 Z34 T35 V35 X35 Z35 T36 V36 X36 Z36 T37 V37 X37 Z37 T38 V38 X38 Z38 T39 V39 X39 Z39 T40 V40 X40 Z40 T41 V41 X41 Z41 T42 V42 X42 Z42 T43 V43 X43 Z43 T44 V44 X44 Z44 T45 V45 X45 Z45 T46 V46 X46 Z46 T47 V47 X47 Z47 T48 V48 X48 Z48 T49 V49 X49 Z49 T50 V50 X50 Z50 T51 V51 X51 Z51 V52 X52 Z52" formula="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DE84CE-AB89-4F99-8FB6-AF6AE936BDE2}">
  <sheetPr codeName="Feuil13"/>
  <dimension ref="A1:K58"/>
  <sheetViews>
    <sheetView showGridLines="0" workbookViewId="0">
      <selection activeCell="B8" sqref="B8:H8"/>
    </sheetView>
  </sheetViews>
  <sheetFormatPr baseColWidth="10" defaultColWidth="10.7109375" defaultRowHeight="15" x14ac:dyDescent="0.25"/>
  <cols>
    <col min="1" max="1" width="14.7109375" customWidth="1"/>
    <col min="2" max="10" width="13.28515625" customWidth="1"/>
  </cols>
  <sheetData>
    <row r="1" spans="1:11" x14ac:dyDescent="0.25">
      <c r="A1" s="67"/>
      <c r="B1" s="67"/>
      <c r="C1" s="67"/>
      <c r="D1" s="67"/>
      <c r="E1" s="67"/>
      <c r="F1" s="67"/>
      <c r="G1" s="67"/>
      <c r="H1" s="67"/>
      <c r="I1" s="67"/>
      <c r="J1" s="67"/>
      <c r="K1" s="67"/>
    </row>
    <row r="2" spans="1:11" ht="18.600000000000001" customHeight="1" x14ac:dyDescent="0.25">
      <c r="A2" s="145" t="s">
        <v>62</v>
      </c>
      <c r="B2" s="145"/>
      <c r="C2" s="145"/>
      <c r="D2" s="145"/>
      <c r="E2" s="145"/>
      <c r="F2" s="145"/>
      <c r="G2" s="145"/>
      <c r="H2" s="145"/>
      <c r="I2" s="145"/>
      <c r="J2" s="67"/>
      <c r="K2" s="67"/>
    </row>
    <row r="3" spans="1:11" x14ac:dyDescent="0.25">
      <c r="A3" s="67"/>
      <c r="B3" s="67"/>
      <c r="C3" s="67"/>
      <c r="D3" s="67"/>
      <c r="E3" s="67"/>
      <c r="F3" s="67"/>
      <c r="G3" s="67"/>
      <c r="H3" s="67"/>
      <c r="I3" s="67"/>
      <c r="J3" s="67"/>
      <c r="K3" s="67"/>
    </row>
    <row r="4" spans="1:11" ht="18" x14ac:dyDescent="0.25">
      <c r="A4" s="68" t="s">
        <v>42</v>
      </c>
      <c r="B4" s="125">
        <f>Septembre!C2</f>
        <v>0</v>
      </c>
      <c r="C4" s="125"/>
      <c r="D4" s="125"/>
      <c r="E4" s="125"/>
      <c r="F4" s="125"/>
      <c r="G4" s="125"/>
      <c r="H4" s="125"/>
      <c r="I4" s="89"/>
      <c r="J4" s="67"/>
      <c r="K4" s="67"/>
    </row>
    <row r="5" spans="1:11" ht="18" x14ac:dyDescent="0.25">
      <c r="A5" s="67"/>
      <c r="B5" s="126"/>
      <c r="C5" s="126"/>
      <c r="D5" s="126"/>
      <c r="E5" s="126"/>
      <c r="F5" s="126"/>
      <c r="G5" s="126"/>
      <c r="H5" s="126"/>
      <c r="I5" s="67"/>
      <c r="J5" s="67"/>
      <c r="K5" s="67"/>
    </row>
    <row r="6" spans="1:11" ht="18" x14ac:dyDescent="0.25">
      <c r="A6" s="68" t="s">
        <v>43</v>
      </c>
      <c r="B6" s="125">
        <f>Septembre!C1</f>
        <v>0</v>
      </c>
      <c r="C6" s="125"/>
      <c r="D6" s="125"/>
      <c r="E6" s="125"/>
      <c r="F6" s="125"/>
      <c r="G6" s="125"/>
      <c r="H6" s="125"/>
      <c r="I6" s="89"/>
      <c r="J6" s="67"/>
      <c r="K6" s="67"/>
    </row>
    <row r="7" spans="1:11" ht="18" x14ac:dyDescent="0.25">
      <c r="A7" s="67"/>
      <c r="B7" s="126"/>
      <c r="C7" s="126"/>
      <c r="D7" s="126"/>
      <c r="E7" s="126"/>
      <c r="F7" s="126"/>
      <c r="G7" s="126"/>
      <c r="H7" s="126"/>
      <c r="I7" s="67"/>
      <c r="J7" s="67"/>
      <c r="K7" s="115"/>
    </row>
    <row r="8" spans="1:11" ht="18" x14ac:dyDescent="0.25">
      <c r="A8" s="68" t="s">
        <v>44</v>
      </c>
      <c r="B8" s="146" t="s">
        <v>28</v>
      </c>
      <c r="C8" s="146"/>
      <c r="D8" s="146"/>
      <c r="E8" s="146"/>
      <c r="F8" s="146"/>
      <c r="G8" s="146"/>
      <c r="H8" s="146"/>
      <c r="I8" s="67"/>
      <c r="J8" s="115"/>
      <c r="K8" s="67"/>
    </row>
    <row r="9" spans="1:11" ht="15.75" thickBot="1" x14ac:dyDescent="0.3">
      <c r="A9" s="67"/>
      <c r="B9" s="67"/>
      <c r="C9" s="67"/>
      <c r="D9" s="67"/>
      <c r="E9" s="67"/>
      <c r="F9" s="67"/>
      <c r="G9" s="67"/>
      <c r="H9" s="67"/>
      <c r="I9" s="67"/>
      <c r="J9" s="67"/>
      <c r="K9" s="67"/>
    </row>
    <row r="10" spans="1:11" ht="16.5" thickTop="1" thickBot="1" x14ac:dyDescent="0.3">
      <c r="A10" s="67"/>
      <c r="B10" s="147" t="s">
        <v>45</v>
      </c>
      <c r="C10" s="148"/>
      <c r="D10" s="149"/>
      <c r="E10" s="150"/>
      <c r="F10" s="147" t="s">
        <v>46</v>
      </c>
      <c r="G10" s="148"/>
      <c r="H10" s="148"/>
      <c r="I10" s="148"/>
      <c r="J10" s="150"/>
      <c r="K10" s="67"/>
    </row>
    <row r="11" spans="1:11" ht="27" thickTop="1" thickBot="1" x14ac:dyDescent="0.3">
      <c r="A11" s="69" t="s">
        <v>10</v>
      </c>
      <c r="B11" s="90" t="s">
        <v>47</v>
      </c>
      <c r="C11" s="130" t="s">
        <v>82</v>
      </c>
      <c r="D11" s="135" t="s">
        <v>83</v>
      </c>
      <c r="E11" s="134" t="s">
        <v>84</v>
      </c>
      <c r="F11" s="94" t="s">
        <v>34</v>
      </c>
      <c r="G11" s="91" t="s">
        <v>48</v>
      </c>
      <c r="H11" s="91" t="s">
        <v>35</v>
      </c>
      <c r="I11" s="91" t="s">
        <v>49</v>
      </c>
      <c r="J11" s="92" t="s">
        <v>50</v>
      </c>
      <c r="K11" s="67"/>
    </row>
    <row r="12" spans="1:11" ht="15.75" thickTop="1" x14ac:dyDescent="0.25">
      <c r="A12" s="71" t="s">
        <v>51</v>
      </c>
      <c r="B12" s="100">
        <f>VLOOKUP($B$8,'% abs'!$B$13:$CF$52,5,FALSE)</f>
        <v>0</v>
      </c>
      <c r="C12" s="131">
        <f>VLOOKUP($B$8,'% abs'!$B$13:$CF$52,11,FALSE)</f>
        <v>0</v>
      </c>
      <c r="D12" s="136">
        <f>IFERROR(VLOOKUP($B$8,Septembre!AU:AW,1,FALSE),0)</f>
        <v>0</v>
      </c>
      <c r="E12" s="136">
        <f>IFERROR(VLOOKUP($B$8,Septembre!AV:AX,2,FALSE),0)</f>
        <v>0</v>
      </c>
      <c r="F12" s="106">
        <f>VLOOKUP($B$8,'% abs'!$B$13:$CF$52,6,FALSE)</f>
        <v>0</v>
      </c>
      <c r="G12" s="106">
        <f>VLOOKUP($B$8,'% abs'!$B$13:$CF$52,7,FALSE)</f>
        <v>0</v>
      </c>
      <c r="H12" s="106">
        <f>VLOOKUP($B$8,'% abs'!$B$13:$CF$52,8,FALSE)</f>
        <v>0</v>
      </c>
      <c r="I12" s="106">
        <f>VLOOKUP($B$8,'% abs'!$B$13:$CF$52,9,FALSE)</f>
        <v>0</v>
      </c>
      <c r="J12" s="97">
        <f>VLOOKUP($B$8,'% abs'!$B$13:$CF$52,10,FALSE)</f>
        <v>0</v>
      </c>
      <c r="K12" s="67"/>
    </row>
    <row r="13" spans="1:11" x14ac:dyDescent="0.25">
      <c r="A13" s="72" t="s">
        <v>52</v>
      </c>
      <c r="B13" s="101">
        <f>VLOOKUP($B$8,'% abs'!$B$13:$CF$52,12,FALSE)</f>
        <v>0</v>
      </c>
      <c r="C13" s="132">
        <f>VLOOKUP($B$8,'% abs'!$B$13:$CF$52,18,FALSE)</f>
        <v>0</v>
      </c>
      <c r="D13" s="137">
        <f>IFERROR(VLOOKUP($B$8,Octobre!AE:AG,1,FALSE),0)</f>
        <v>0</v>
      </c>
      <c r="E13" s="137">
        <f>IFERROR(VLOOKUP($B$8,Octobre!AF:AH,2,FALSE),0)</f>
        <v>0</v>
      </c>
      <c r="F13" s="107">
        <f>VLOOKUP($B$8,'% abs'!$B$13:$CF$52,13,FALSE)</f>
        <v>0</v>
      </c>
      <c r="G13" s="107">
        <f>VLOOKUP($B$8,'% abs'!$B$13:$CF$52,14,FALSE)</f>
        <v>0</v>
      </c>
      <c r="H13" s="107">
        <f>VLOOKUP($B$8,'% abs'!$B$13:$CF$52,15,FALSE)</f>
        <v>0</v>
      </c>
      <c r="I13" s="107">
        <f>VLOOKUP($B$8,'% abs'!$B$13:$CF$52,16,FALSE)</f>
        <v>0</v>
      </c>
      <c r="J13" s="109">
        <f>VLOOKUP($B$8,'% abs'!$B$13:$CF$52,17,FALSE)</f>
        <v>0</v>
      </c>
      <c r="K13" s="67"/>
    </row>
    <row r="14" spans="1:11" x14ac:dyDescent="0.25">
      <c r="A14" s="72" t="s">
        <v>53</v>
      </c>
      <c r="B14" s="101">
        <f>VLOOKUP($B$8,'% abs'!$B$13:$CF$52,19,FALSE)</f>
        <v>0</v>
      </c>
      <c r="C14" s="132">
        <f>VLOOKUP($B$8,'% abs'!$B$13:$CF$52,25,FALSE)</f>
        <v>0</v>
      </c>
      <c r="D14" s="137">
        <f>IFERROR(VLOOKUP($B$8,Novembre!AO:AQ,1,FALSE),0)</f>
        <v>0</v>
      </c>
      <c r="E14" s="137">
        <f>IFERROR(VLOOKUP($B$8,Novembre!AP:AR,2,FALSE),0)</f>
        <v>0</v>
      </c>
      <c r="F14" s="107">
        <f>VLOOKUP($B$8,'% abs'!$B$13:$CF$52,20,FALSE)</f>
        <v>0</v>
      </c>
      <c r="G14" s="107">
        <f>VLOOKUP($B$8,'% abs'!$B$13:$CF$52,21,FALSE)</f>
        <v>0</v>
      </c>
      <c r="H14" s="107">
        <f>VLOOKUP($B$8,'% abs'!$B$13:$CF$52,22,FALSE)</f>
        <v>0</v>
      </c>
      <c r="I14" s="107">
        <f>VLOOKUP($B$8,'% abs'!$B$13:$CF$52,23,FALSE)</f>
        <v>0</v>
      </c>
      <c r="J14" s="109">
        <f>VLOOKUP($B$8,'% abs'!$B$13:$CF$52,24,FALSE)</f>
        <v>0</v>
      </c>
      <c r="K14" s="67"/>
    </row>
    <row r="15" spans="1:11" x14ac:dyDescent="0.25">
      <c r="A15" s="72" t="s">
        <v>54</v>
      </c>
      <c r="B15" s="101">
        <f>VLOOKUP($B$8,'% abs'!$B$13:$CF$52,26,FALSE)</f>
        <v>0</v>
      </c>
      <c r="C15" s="132">
        <f>VLOOKUP($B$8,'% abs'!$B$13:$CF$52,32,FALSE)</f>
        <v>0</v>
      </c>
      <c r="D15" s="137">
        <f>IFERROR(VLOOKUP($B$8,Décembre!AI:AK,1,FALSE),0)</f>
        <v>0</v>
      </c>
      <c r="E15" s="137">
        <f>IFERROR(VLOOKUP($B$8,Décembre!AJ:AL,2,FALSE),0)</f>
        <v>0</v>
      </c>
      <c r="F15" s="107">
        <f>VLOOKUP($B$8,'% abs'!$B$13:$CF$52,27,FALSE)</f>
        <v>0</v>
      </c>
      <c r="G15" s="107">
        <f>VLOOKUP($B$8,'% abs'!$B$13:$CF$52,28,FALSE)</f>
        <v>0</v>
      </c>
      <c r="H15" s="107">
        <f>VLOOKUP($B$8,'% abs'!$B$13:$CF$52,29,FALSE)</f>
        <v>0</v>
      </c>
      <c r="I15" s="107">
        <f>VLOOKUP($B$8,'% abs'!$B$13:$CF$52,30,FALSE)</f>
        <v>0</v>
      </c>
      <c r="J15" s="109">
        <f>VLOOKUP($B$8,'% abs'!$B$13:$CF$52,31,FALSE)</f>
        <v>0</v>
      </c>
      <c r="K15" s="67"/>
    </row>
    <row r="16" spans="1:11" x14ac:dyDescent="0.25">
      <c r="A16" s="72" t="s">
        <v>55</v>
      </c>
      <c r="B16" s="101">
        <f>VLOOKUP($B$8,'% abs'!$B$13:$CF$52,33,FALSE)</f>
        <v>0</v>
      </c>
      <c r="C16" s="132">
        <f>VLOOKUP($B$8,'% abs'!$B$13:$CF$52,39,FALSE)</f>
        <v>0</v>
      </c>
      <c r="D16" s="137">
        <f>IFERROR(VLOOKUP($B$8,Janvier!AQ:AS,1,FALSE),0)</f>
        <v>0</v>
      </c>
      <c r="E16" s="137">
        <f>IFERROR(VLOOKUP($B$8,Janvier!AR:AT,2,FALSE),0)</f>
        <v>0</v>
      </c>
      <c r="F16" s="107">
        <f>VLOOKUP($B$8,'% abs'!$B$13:$CF$52,34,FALSE)</f>
        <v>0</v>
      </c>
      <c r="G16" s="107">
        <f>VLOOKUP($B$8,'% abs'!$B$13:$CF$52,35,FALSE)</f>
        <v>0</v>
      </c>
      <c r="H16" s="107">
        <f>VLOOKUP($B$8,'% abs'!$B$13:$CF$52,36,FALSE)</f>
        <v>0</v>
      </c>
      <c r="I16" s="107">
        <f>VLOOKUP($B$8,'% abs'!$B$13:$CF$52,37,FALSE)</f>
        <v>0</v>
      </c>
      <c r="J16" s="109">
        <f>VLOOKUP($B$8,'% abs'!$B$13:$CF$52,38,FALSE)</f>
        <v>0</v>
      </c>
      <c r="K16" s="67"/>
    </row>
    <row r="17" spans="1:11" x14ac:dyDescent="0.25">
      <c r="A17" s="72" t="s">
        <v>56</v>
      </c>
      <c r="B17" s="101">
        <f>VLOOKUP($B$8,'% abs'!$B$13:$CF$52,40,FALSE)</f>
        <v>0</v>
      </c>
      <c r="C17" s="132">
        <f>VLOOKUP($B$8,'% abs'!$B$13:$CF$52,46,FALSE)</f>
        <v>0</v>
      </c>
      <c r="D17" s="137">
        <f>IFERROR(VLOOKUP($B$8,Février!AA:AC,1,FALSE),0)</f>
        <v>0</v>
      </c>
      <c r="E17" s="137">
        <f>IFERROR(VLOOKUP($B$8,Février!AB:AD,2,FALSE),0)</f>
        <v>0</v>
      </c>
      <c r="F17" s="107">
        <f>VLOOKUP($B$8,'% abs'!$B$13:$CF$52,41,FALSE)</f>
        <v>0</v>
      </c>
      <c r="G17" s="107">
        <f>VLOOKUP($B$8,'% abs'!$B$13:$CF$52,42,FALSE)</f>
        <v>0</v>
      </c>
      <c r="H17" s="107">
        <f>VLOOKUP($B$8,'% abs'!$B$13:$CF$52,43,FALSE)</f>
        <v>0</v>
      </c>
      <c r="I17" s="107">
        <f>VLOOKUP($B$8,'% abs'!$B$13:$CF$52,44,FALSE)</f>
        <v>0</v>
      </c>
      <c r="J17" s="109">
        <f>VLOOKUP($B$8,'% abs'!$B$13:$CF$52,45,FALSE)</f>
        <v>0</v>
      </c>
      <c r="K17" s="67"/>
    </row>
    <row r="18" spans="1:11" x14ac:dyDescent="0.25">
      <c r="A18" s="72" t="s">
        <v>57</v>
      </c>
      <c r="B18" s="101">
        <f>VLOOKUP($B$8,'% abs'!$B$13:$CF$52,47,FALSE)</f>
        <v>0</v>
      </c>
      <c r="C18" s="132">
        <f>VLOOKUP($B$8,'% abs'!$B$13:$CF$52,53,FALSE)</f>
        <v>0</v>
      </c>
      <c r="D18" s="137">
        <f>IFERROR(VLOOKUP($B$8,Mars!AU:AW,1,FALSE),0)</f>
        <v>0</v>
      </c>
      <c r="E18" s="137">
        <f>IFERROR(VLOOKUP($B$8,Mars!AV:AX,2,FALSE),0)</f>
        <v>0</v>
      </c>
      <c r="F18" s="107">
        <f>VLOOKUP($B$8,'% abs'!$B$13:$CF$52,48,FALSE)</f>
        <v>0</v>
      </c>
      <c r="G18" s="107">
        <f>VLOOKUP($B$8,'% abs'!$B$13:$CF$52,49,FALSE)</f>
        <v>0</v>
      </c>
      <c r="H18" s="107">
        <f>VLOOKUP($B$8,'% abs'!$B$13:$CF$52,50,FALSE)</f>
        <v>0</v>
      </c>
      <c r="I18" s="107">
        <f>VLOOKUP($B$8,'% abs'!$B$13:$CF$52,51,FALSE)</f>
        <v>0</v>
      </c>
      <c r="J18" s="109">
        <f>VLOOKUP($B$8,'% abs'!$B$13:$CF$52,52,FALSE)</f>
        <v>0</v>
      </c>
      <c r="K18" s="67"/>
    </row>
    <row r="19" spans="1:11" x14ac:dyDescent="0.25">
      <c r="A19" s="72" t="s">
        <v>58</v>
      </c>
      <c r="B19" s="101">
        <f>VLOOKUP($B$8,'% abs'!$B$13:$CF$52,54,FALSE)</f>
        <v>0</v>
      </c>
      <c r="C19" s="132">
        <f>VLOOKUP($B$8,'% abs'!$B$13:$CF$52,60,FALSE)</f>
        <v>0</v>
      </c>
      <c r="D19" s="137">
        <f>IFERROR(VLOOKUP($B$8,Avril!AC:AE,1,FALSE),0)</f>
        <v>0</v>
      </c>
      <c r="E19" s="137">
        <f>IFERROR(VLOOKUP($B$8,Avril!AD:AF,2,FALSE),0)</f>
        <v>0</v>
      </c>
      <c r="F19" s="107">
        <f>VLOOKUP($B$8,'% abs'!$B$13:$CF$52,55,FALSE)</f>
        <v>0</v>
      </c>
      <c r="G19" s="107">
        <f>VLOOKUP($B$8,'% abs'!$B$13:$CF$52,56,FALSE)</f>
        <v>0</v>
      </c>
      <c r="H19" s="107">
        <f>VLOOKUP($B$8,'% abs'!$B$13:$CF$52,57,FALSE)</f>
        <v>0</v>
      </c>
      <c r="I19" s="107">
        <f>VLOOKUP($B$8,'% abs'!$B$13:$CF$52,58,FALSE)</f>
        <v>0</v>
      </c>
      <c r="J19" s="109">
        <f>VLOOKUP($B$8,'% abs'!$B$13:$CF$52,59,FALSE)</f>
        <v>0</v>
      </c>
      <c r="K19" s="67"/>
    </row>
    <row r="20" spans="1:11" x14ac:dyDescent="0.25">
      <c r="A20" s="72" t="s">
        <v>59</v>
      </c>
      <c r="B20" s="101">
        <f>VLOOKUP($B$8,'% abs'!$B$13:$CF$52,61,FALSE)</f>
        <v>0</v>
      </c>
      <c r="C20" s="132">
        <f>VLOOKUP($B$8,'% abs'!$B$13:$CF$52,67,FALSE)</f>
        <v>0</v>
      </c>
      <c r="D20" s="137">
        <f>IFERROR(VLOOKUP($B$8,Mai!AI:AK,1,FALSE),0)</f>
        <v>0</v>
      </c>
      <c r="E20" s="137">
        <f>IFERROR(VLOOKUP($B$8,Mai!AJ:AL,2,FALSE),0)</f>
        <v>0</v>
      </c>
      <c r="F20" s="107">
        <f>VLOOKUP($B$8,'% abs'!$B$13:$CF$52,62,FALSE)</f>
        <v>0</v>
      </c>
      <c r="G20" s="107">
        <f>VLOOKUP($B$8,'% abs'!$B$13:$CF$52,63,FALSE)</f>
        <v>0</v>
      </c>
      <c r="H20" s="107">
        <f>VLOOKUP($B$8,'% abs'!$B$13:$CF$52,64,FALSE)</f>
        <v>0</v>
      </c>
      <c r="I20" s="107">
        <f>VLOOKUP($B$8,'% abs'!$B$13:$CF$52,65,FALSE)</f>
        <v>0</v>
      </c>
      <c r="J20" s="109">
        <f>VLOOKUP($B$8,'% abs'!$B$13:$CF$52,66,FALSE)</f>
        <v>0</v>
      </c>
      <c r="K20" s="67"/>
    </row>
    <row r="21" spans="1:11" x14ac:dyDescent="0.25">
      <c r="A21" s="72" t="s">
        <v>60</v>
      </c>
      <c r="B21" s="101">
        <f>VLOOKUP($B$8,'% abs'!$B$13:$CF$52,68,FALSE)</f>
        <v>0</v>
      </c>
      <c r="C21" s="132">
        <f>VLOOKUP($B$8,'% abs'!$B$13:$CF$52,74,FALSE)</f>
        <v>0</v>
      </c>
      <c r="D21" s="137">
        <f>IFERROR(VLOOKUP($B$8,Juin!AU:AW,1,FALSE),0)</f>
        <v>0</v>
      </c>
      <c r="E21" s="137">
        <f>IFERROR(VLOOKUP($B$8,Juin!AV:AX,2,FALSE),0)</f>
        <v>0</v>
      </c>
      <c r="F21" s="107">
        <f>VLOOKUP($B$8,'% abs'!$B$13:$CF$52,69,FALSE)</f>
        <v>0</v>
      </c>
      <c r="G21" s="107">
        <f>VLOOKUP($B$8,'% abs'!$B$13:$CF$52,70,FALSE)</f>
        <v>0</v>
      </c>
      <c r="H21" s="107">
        <f>VLOOKUP($B$8,'% abs'!$B$13:$CF$52,71,FALSE)</f>
        <v>0</v>
      </c>
      <c r="I21" s="107">
        <f>VLOOKUP($B$8,'% abs'!$B$13:$CF$52,72,FALSE)</f>
        <v>0</v>
      </c>
      <c r="J21" s="109">
        <f>VLOOKUP($B$8,'% abs'!$B$13:$CF$52,73,FALSE)</f>
        <v>0</v>
      </c>
      <c r="K21" s="67"/>
    </row>
    <row r="22" spans="1:11" ht="15.75" thickBot="1" x14ac:dyDescent="0.3">
      <c r="A22" s="73" t="s">
        <v>61</v>
      </c>
      <c r="B22" s="102">
        <f>VLOOKUP($B$8,'% abs'!$B$13:$CF$52,75,FALSE)</f>
        <v>0</v>
      </c>
      <c r="C22" s="133">
        <f>VLOOKUP($B$8,'% abs'!$B$13:$CF$52,81,FALSE)</f>
        <v>0</v>
      </c>
      <c r="D22" s="138">
        <f>IFERROR(VLOOKUP($B$8,Juillet!O:Q,1,FALSE),0)</f>
        <v>0</v>
      </c>
      <c r="E22" s="138">
        <f>IFERROR(VLOOKUP($B$8,Juillet!P:R,2,FALSE),0)</f>
        <v>0</v>
      </c>
      <c r="F22" s="141">
        <f>VLOOKUP($B$8,'% abs'!$B$13:$CF$52,76,FALSE)</f>
        <v>0</v>
      </c>
      <c r="G22" s="108">
        <f>VLOOKUP($B$8,'% abs'!$B$13:$CF$52,77,FALSE)</f>
        <v>0</v>
      </c>
      <c r="H22" s="108">
        <f>VLOOKUP($B$8,'% abs'!$B$13:$CF$52,78,FALSE)</f>
        <v>0</v>
      </c>
      <c r="I22" s="108">
        <f>VLOOKUP($B$8,'% abs'!$B$13:$CF$52,79,FALSE)</f>
        <v>0</v>
      </c>
      <c r="J22" s="110">
        <f>VLOOKUP($B$8,'% abs'!$B$13:$CF$52,80,FALSE)</f>
        <v>0</v>
      </c>
      <c r="K22" s="111"/>
    </row>
    <row r="23" spans="1:11" ht="16.5" thickTop="1" thickBot="1" x14ac:dyDescent="0.3">
      <c r="A23" s="93" t="s">
        <v>9</v>
      </c>
      <c r="B23" s="103">
        <f>SUM(B12:B22)</f>
        <v>0</v>
      </c>
      <c r="C23" s="104">
        <f>VLOOKUP($B$8,'% abs'!$B$13:$CF$52,4,FALSE)</f>
        <v>0</v>
      </c>
      <c r="D23" s="139"/>
      <c r="E23" s="139"/>
      <c r="F23" s="140"/>
      <c r="G23" s="70"/>
      <c r="H23" s="70"/>
      <c r="I23" s="70"/>
      <c r="J23" s="67"/>
      <c r="K23" s="67"/>
    </row>
    <row r="24" spans="1:11" ht="15.75" thickTop="1" x14ac:dyDescent="0.25">
      <c r="A24" s="67"/>
      <c r="B24" s="67"/>
      <c r="C24" s="67"/>
      <c r="D24" s="115"/>
      <c r="E24" s="115"/>
      <c r="F24" s="115"/>
      <c r="G24" s="67"/>
      <c r="H24" s="67"/>
      <c r="I24" s="67"/>
      <c r="J24" s="67"/>
      <c r="K24" s="67"/>
    </row>
    <row r="25" spans="1:11" x14ac:dyDescent="0.25">
      <c r="A25" s="67"/>
      <c r="B25" s="67"/>
      <c r="C25" s="67"/>
      <c r="D25" s="115"/>
      <c r="E25" s="67"/>
      <c r="F25" s="67"/>
      <c r="G25" s="105"/>
      <c r="H25" s="67"/>
      <c r="I25" s="67"/>
      <c r="J25" s="67"/>
      <c r="K25" s="67"/>
    </row>
    <row r="26" spans="1:11" x14ac:dyDescent="0.25">
      <c r="A26" s="67"/>
      <c r="B26" s="67"/>
      <c r="C26" s="67"/>
      <c r="D26" s="67"/>
      <c r="E26" s="67"/>
      <c r="F26" s="67"/>
      <c r="G26" s="67"/>
      <c r="H26" s="67"/>
      <c r="I26" s="67"/>
      <c r="J26" s="67"/>
      <c r="K26" s="67"/>
    </row>
    <row r="27" spans="1:11" x14ac:dyDescent="0.25">
      <c r="A27" s="67"/>
      <c r="B27" s="67"/>
      <c r="C27" s="67"/>
      <c r="D27" s="67"/>
      <c r="E27" s="67"/>
      <c r="F27" s="67"/>
      <c r="G27" s="67"/>
      <c r="H27" s="67"/>
      <c r="I27" s="67"/>
      <c r="J27" s="67"/>
      <c r="K27" s="67"/>
    </row>
    <row r="28" spans="1:11" x14ac:dyDescent="0.25">
      <c r="A28" s="67"/>
      <c r="B28" s="67"/>
      <c r="C28" s="67"/>
      <c r="D28" s="67"/>
      <c r="E28" s="67"/>
      <c r="F28" s="67"/>
      <c r="G28" s="67"/>
      <c r="H28" s="67"/>
      <c r="I28" s="67"/>
      <c r="J28" s="67"/>
      <c r="K28" s="67"/>
    </row>
    <row r="29" spans="1:11" x14ac:dyDescent="0.25">
      <c r="A29" s="67"/>
      <c r="B29" s="67"/>
      <c r="C29" s="67"/>
      <c r="D29" s="67"/>
      <c r="E29" s="67"/>
      <c r="F29" s="67"/>
      <c r="G29" s="67"/>
      <c r="H29" s="67"/>
      <c r="I29" s="67"/>
      <c r="J29" s="67"/>
      <c r="K29" s="67"/>
    </row>
    <row r="30" spans="1:11" x14ac:dyDescent="0.25">
      <c r="A30" s="67"/>
      <c r="B30" s="67"/>
      <c r="C30" s="67"/>
      <c r="D30" s="67"/>
      <c r="E30" s="67"/>
      <c r="F30" s="67"/>
      <c r="G30" s="67"/>
      <c r="H30" s="67"/>
      <c r="I30" s="67"/>
      <c r="J30" s="67"/>
      <c r="K30" s="67"/>
    </row>
    <row r="31" spans="1:11" x14ac:dyDescent="0.25">
      <c r="A31" s="67"/>
      <c r="B31" s="67"/>
      <c r="C31" s="67"/>
      <c r="D31" s="67"/>
      <c r="E31" s="67"/>
      <c r="F31" s="67"/>
      <c r="G31" s="67"/>
      <c r="H31" s="67"/>
      <c r="I31" s="67"/>
      <c r="J31" s="67"/>
      <c r="K31" s="67"/>
    </row>
    <row r="32" spans="1:11" x14ac:dyDescent="0.25">
      <c r="A32" s="67"/>
      <c r="B32" s="67"/>
      <c r="C32" s="67"/>
      <c r="D32" s="67"/>
      <c r="E32" s="67"/>
      <c r="F32" s="67"/>
      <c r="G32" s="67"/>
      <c r="H32" s="67"/>
      <c r="I32" s="67"/>
      <c r="J32" s="67"/>
      <c r="K32" s="67"/>
    </row>
    <row r="33" spans="1:11" x14ac:dyDescent="0.25">
      <c r="A33" s="67"/>
      <c r="B33" s="67"/>
      <c r="C33" s="67"/>
      <c r="D33" s="67"/>
      <c r="E33" s="67"/>
      <c r="F33" s="67"/>
      <c r="G33" s="67"/>
      <c r="H33" s="67"/>
      <c r="I33" s="67"/>
      <c r="J33" s="67"/>
      <c r="K33" s="67"/>
    </row>
    <row r="34" spans="1:11" x14ac:dyDescent="0.25">
      <c r="A34" s="67"/>
      <c r="B34" s="67"/>
      <c r="C34" s="67"/>
      <c r="D34" s="67"/>
      <c r="E34" s="67"/>
      <c r="F34" s="67"/>
      <c r="G34" s="67"/>
      <c r="H34" s="67"/>
      <c r="I34" s="67"/>
      <c r="J34" s="67"/>
      <c r="K34" s="67"/>
    </row>
    <row r="35" spans="1:11" x14ac:dyDescent="0.25">
      <c r="A35" s="67"/>
      <c r="B35" s="67"/>
      <c r="C35" s="67"/>
      <c r="D35" s="67"/>
      <c r="E35" s="67"/>
      <c r="F35" s="67"/>
      <c r="G35" s="67"/>
      <c r="H35" s="67"/>
      <c r="I35" s="67"/>
      <c r="J35" s="67"/>
      <c r="K35" s="67"/>
    </row>
    <row r="36" spans="1:11" x14ac:dyDescent="0.25">
      <c r="A36" s="67"/>
      <c r="B36" s="67"/>
      <c r="C36" s="67"/>
      <c r="D36" s="67"/>
      <c r="E36" s="67"/>
      <c r="F36" s="67"/>
      <c r="G36" s="67"/>
      <c r="H36" s="67"/>
      <c r="I36" s="67"/>
      <c r="J36" s="67"/>
      <c r="K36" s="67"/>
    </row>
    <row r="37" spans="1:11" x14ac:dyDescent="0.25">
      <c r="A37" s="67"/>
      <c r="B37" s="67"/>
      <c r="C37" s="67"/>
      <c r="D37" s="67"/>
      <c r="E37" s="67"/>
      <c r="F37" s="67"/>
      <c r="G37" s="67"/>
      <c r="H37" s="67"/>
      <c r="I37" s="67"/>
      <c r="J37" s="67"/>
      <c r="K37" s="67"/>
    </row>
    <row r="38" spans="1:11" x14ac:dyDescent="0.25">
      <c r="A38" s="67"/>
      <c r="B38" s="67"/>
      <c r="C38" s="67"/>
      <c r="D38" s="67"/>
      <c r="E38" s="67"/>
      <c r="F38" s="67"/>
      <c r="G38" s="67"/>
      <c r="H38" s="67"/>
      <c r="I38" s="67"/>
      <c r="J38" s="67"/>
      <c r="K38" s="67"/>
    </row>
    <row r="39" spans="1:11" x14ac:dyDescent="0.25">
      <c r="A39" s="67"/>
      <c r="B39" s="67"/>
      <c r="C39" s="67"/>
      <c r="D39" s="67"/>
      <c r="E39" s="67"/>
      <c r="F39" s="67"/>
      <c r="G39" s="67"/>
      <c r="H39" s="67"/>
      <c r="I39" s="67"/>
      <c r="J39" s="67"/>
      <c r="K39" s="67"/>
    </row>
    <row r="40" spans="1:11" x14ac:dyDescent="0.25">
      <c r="A40" s="67"/>
      <c r="B40" s="67"/>
      <c r="C40" s="67"/>
      <c r="D40" s="67"/>
      <c r="E40" s="67"/>
      <c r="F40" s="67"/>
      <c r="G40" s="67"/>
      <c r="H40" s="67"/>
      <c r="I40" s="67"/>
      <c r="J40" s="67"/>
      <c r="K40" s="67"/>
    </row>
    <row r="41" spans="1:11" x14ac:dyDescent="0.25">
      <c r="A41" s="67"/>
      <c r="B41" s="67"/>
      <c r="C41" s="67"/>
      <c r="D41" s="67"/>
      <c r="E41" s="67"/>
      <c r="F41" s="67"/>
      <c r="G41" s="67"/>
      <c r="H41" s="67"/>
      <c r="I41" s="67"/>
      <c r="J41" s="67"/>
      <c r="K41" s="67"/>
    </row>
    <row r="42" spans="1:11" x14ac:dyDescent="0.25">
      <c r="A42" s="67"/>
      <c r="B42" s="67"/>
      <c r="C42" s="67"/>
      <c r="D42" s="67"/>
      <c r="E42" s="67"/>
      <c r="F42" s="67"/>
      <c r="G42" s="67"/>
      <c r="H42" s="67"/>
      <c r="I42" s="67"/>
      <c r="J42" s="67"/>
      <c r="K42" s="67"/>
    </row>
    <row r="43" spans="1:11" x14ac:dyDescent="0.25">
      <c r="A43" s="67"/>
      <c r="B43" s="67"/>
      <c r="C43" s="67"/>
      <c r="D43" s="67"/>
      <c r="E43" s="67"/>
      <c r="F43" s="67"/>
      <c r="G43" s="67"/>
      <c r="H43" s="67"/>
      <c r="I43" s="67"/>
      <c r="J43" s="67"/>
      <c r="K43" s="67"/>
    </row>
    <row r="44" spans="1:11" x14ac:dyDescent="0.25">
      <c r="A44" s="67"/>
      <c r="B44" s="67"/>
      <c r="C44" s="67"/>
      <c r="D44" s="67"/>
      <c r="E44" s="67"/>
      <c r="F44" s="67"/>
      <c r="G44" s="67"/>
      <c r="H44" s="67"/>
      <c r="I44" s="67"/>
      <c r="J44" s="67"/>
      <c r="K44" s="67"/>
    </row>
    <row r="45" spans="1:11" x14ac:dyDescent="0.25">
      <c r="A45" s="67"/>
      <c r="B45" s="67"/>
      <c r="C45" s="67"/>
      <c r="D45" s="67"/>
      <c r="E45" s="67"/>
      <c r="F45" s="67"/>
      <c r="G45" s="67"/>
      <c r="H45" s="67"/>
      <c r="I45" s="67"/>
      <c r="J45" s="67"/>
      <c r="K45" s="67"/>
    </row>
    <row r="46" spans="1:11" x14ac:dyDescent="0.25">
      <c r="A46" s="67"/>
      <c r="B46" s="67"/>
      <c r="C46" s="67"/>
      <c r="D46" s="67"/>
      <c r="E46" s="67"/>
      <c r="F46" s="67"/>
      <c r="G46" s="67"/>
      <c r="H46" s="67"/>
      <c r="I46" s="67"/>
      <c r="J46" s="67"/>
      <c r="K46" s="67"/>
    </row>
    <row r="47" spans="1:11" x14ac:dyDescent="0.25">
      <c r="A47" s="67"/>
      <c r="B47" s="67"/>
      <c r="C47" s="67"/>
      <c r="D47" s="67"/>
      <c r="E47" s="67"/>
      <c r="F47" s="67"/>
      <c r="G47" s="67"/>
      <c r="H47" s="67"/>
      <c r="I47" s="67"/>
      <c r="J47" s="67"/>
      <c r="K47" s="67"/>
    </row>
    <row r="48" spans="1:11" x14ac:dyDescent="0.25">
      <c r="A48" s="67"/>
      <c r="B48" s="67"/>
      <c r="C48" s="67"/>
      <c r="D48" s="67"/>
      <c r="E48" s="67"/>
      <c r="F48" s="67"/>
      <c r="G48" s="67"/>
      <c r="H48" s="67"/>
      <c r="I48" s="67"/>
      <c r="J48" s="67"/>
      <c r="K48" s="67"/>
    </row>
    <row r="49" spans="1:11" x14ac:dyDescent="0.25">
      <c r="A49" s="67"/>
      <c r="B49" s="67"/>
      <c r="C49" s="67"/>
      <c r="D49" s="67"/>
      <c r="E49" s="67"/>
      <c r="F49" s="67"/>
      <c r="G49" s="67"/>
      <c r="H49" s="67"/>
      <c r="I49" s="67"/>
      <c r="J49" s="67"/>
      <c r="K49" s="67"/>
    </row>
    <row r="50" spans="1:11" x14ac:dyDescent="0.25">
      <c r="A50" s="67"/>
      <c r="B50" s="67"/>
      <c r="C50" s="67"/>
      <c r="D50" s="67"/>
      <c r="E50" s="67"/>
      <c r="F50" s="67"/>
      <c r="G50" s="67"/>
      <c r="H50" s="67"/>
      <c r="I50" s="67"/>
      <c r="J50" s="67"/>
      <c r="K50" s="67"/>
    </row>
    <row r="51" spans="1:11" x14ac:dyDescent="0.25">
      <c r="A51" s="67"/>
      <c r="B51" s="67"/>
      <c r="C51" s="67"/>
      <c r="D51" s="67"/>
      <c r="E51" s="67"/>
      <c r="F51" s="67"/>
      <c r="G51" s="67"/>
      <c r="H51" s="67"/>
      <c r="I51" s="67"/>
      <c r="J51" s="67"/>
      <c r="K51" s="67"/>
    </row>
    <row r="52" spans="1:11" x14ac:dyDescent="0.25">
      <c r="A52" s="67"/>
      <c r="B52" s="67"/>
      <c r="C52" s="67"/>
      <c r="D52" s="67"/>
      <c r="E52" s="67"/>
      <c r="F52" s="67"/>
      <c r="G52" s="67"/>
      <c r="H52" s="67"/>
      <c r="I52" s="67"/>
      <c r="J52" s="67"/>
      <c r="K52" s="67"/>
    </row>
    <row r="53" spans="1:11" x14ac:dyDescent="0.25">
      <c r="A53" s="67"/>
      <c r="B53" s="67"/>
      <c r="C53" s="67"/>
      <c r="D53" s="67"/>
      <c r="E53" s="67"/>
      <c r="F53" s="67"/>
      <c r="G53" s="67"/>
      <c r="H53" s="67"/>
      <c r="I53" s="67"/>
      <c r="J53" s="67"/>
      <c r="K53" s="67"/>
    </row>
    <row r="54" spans="1:11" x14ac:dyDescent="0.25">
      <c r="A54" s="67"/>
      <c r="B54" s="67"/>
      <c r="C54" s="67"/>
      <c r="D54" s="67"/>
      <c r="E54" s="67"/>
      <c r="F54" s="67"/>
      <c r="G54" s="67"/>
      <c r="H54" s="67"/>
      <c r="I54" s="67"/>
      <c r="J54" s="67"/>
      <c r="K54" s="67"/>
    </row>
    <row r="55" spans="1:11" x14ac:dyDescent="0.25">
      <c r="A55" s="67"/>
      <c r="B55" s="67"/>
      <c r="C55" s="67"/>
      <c r="D55" s="67"/>
      <c r="E55" s="67"/>
      <c r="F55" s="67"/>
      <c r="G55" s="67"/>
      <c r="H55" s="67"/>
      <c r="I55" s="67"/>
      <c r="J55" s="67"/>
      <c r="K55" s="67"/>
    </row>
    <row r="56" spans="1:11" x14ac:dyDescent="0.25">
      <c r="A56" s="67"/>
      <c r="B56" s="67"/>
      <c r="C56" s="67"/>
      <c r="D56" s="67"/>
      <c r="E56" s="67"/>
      <c r="F56" s="67"/>
      <c r="G56" s="67"/>
      <c r="H56" s="67"/>
      <c r="I56" s="67"/>
      <c r="J56" s="67"/>
      <c r="K56" s="67"/>
    </row>
    <row r="57" spans="1:11" x14ac:dyDescent="0.25">
      <c r="A57" s="67"/>
      <c r="B57" s="67"/>
      <c r="C57" s="67"/>
      <c r="D57" s="67"/>
      <c r="E57" s="67"/>
      <c r="F57" s="67"/>
      <c r="G57" s="67"/>
      <c r="H57" s="67"/>
      <c r="I57" s="67"/>
      <c r="J57" s="67"/>
      <c r="K57" s="67"/>
    </row>
    <row r="58" spans="1:11" x14ac:dyDescent="0.25">
      <c r="A58" s="67"/>
      <c r="B58" s="67"/>
      <c r="C58" s="67"/>
      <c r="D58" s="67"/>
      <c r="E58" s="67"/>
      <c r="F58" s="67"/>
      <c r="G58" s="67"/>
      <c r="H58" s="67"/>
      <c r="I58" s="67"/>
      <c r="J58" s="67"/>
      <c r="K58" s="67"/>
    </row>
  </sheetData>
  <mergeCells count="4">
    <mergeCell ref="A2:I2"/>
    <mergeCell ref="B8:H8"/>
    <mergeCell ref="B10:E10"/>
    <mergeCell ref="F10:J10"/>
  </mergeCells>
  <conditionalFormatting sqref="F12:J22">
    <cfRule type="cellIs" dxfId="0" priority="1" operator="equal">
      <formula>0</formula>
    </cfRule>
  </conditionalFormatting>
  <pageMargins left="0.7" right="0.7" top="0.75" bottom="0.75"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4AD804E1-E9BF-497A-8CD9-6EDE551F8AC7}">
          <x14:formula1>
            <xm:f>Septembre!$B$13:$B$52</xm:f>
          </x14:formula1>
          <xm:sqref>B8:D8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E56BA-D5F5-4640-97F4-E6D664806635}">
  <sheetPr codeName="Feuil14"/>
  <dimension ref="A1:H57"/>
  <sheetViews>
    <sheetView showGridLines="0" view="pageLayout" topLeftCell="A2" zoomScaleNormal="100" workbookViewId="0">
      <selection activeCell="B11" sqref="B11"/>
    </sheetView>
  </sheetViews>
  <sheetFormatPr baseColWidth="10" defaultColWidth="10.7109375" defaultRowHeight="15" x14ac:dyDescent="0.25"/>
  <cols>
    <col min="1" max="1" width="14.7109375" customWidth="1"/>
    <col min="2" max="7" width="13.28515625" customWidth="1"/>
  </cols>
  <sheetData>
    <row r="1" spans="1:8" x14ac:dyDescent="0.25">
      <c r="A1" s="67"/>
      <c r="B1" s="67"/>
      <c r="C1" s="67"/>
      <c r="D1" s="67"/>
      <c r="E1" s="67"/>
      <c r="F1" s="67"/>
      <c r="G1" s="67"/>
      <c r="H1" s="67"/>
    </row>
    <row r="2" spans="1:8" ht="18.600000000000001" customHeight="1" x14ac:dyDescent="0.25">
      <c r="A2" s="145" t="s">
        <v>62</v>
      </c>
      <c r="B2" s="145"/>
      <c r="C2" s="145"/>
      <c r="D2" s="145"/>
      <c r="E2" s="145"/>
      <c r="F2" s="145"/>
      <c r="G2" s="145"/>
      <c r="H2" s="67"/>
    </row>
    <row r="3" spans="1:8" x14ac:dyDescent="0.25">
      <c r="A3" s="67"/>
      <c r="B3" s="67"/>
      <c r="C3" s="67"/>
      <c r="D3" s="67"/>
      <c r="E3" s="67"/>
      <c r="F3" s="67"/>
      <c r="G3" s="67"/>
      <c r="H3" s="67"/>
    </row>
    <row r="4" spans="1:8" ht="18" x14ac:dyDescent="0.25">
      <c r="A4" s="68" t="s">
        <v>42</v>
      </c>
      <c r="B4" s="125">
        <f>Septembre!C2</f>
        <v>0</v>
      </c>
      <c r="C4" s="89"/>
      <c r="D4" s="89"/>
      <c r="E4" s="89"/>
      <c r="F4" s="89"/>
      <c r="G4" s="89"/>
      <c r="H4" s="67"/>
    </row>
    <row r="5" spans="1:8" ht="18" x14ac:dyDescent="0.25">
      <c r="A5" s="67"/>
      <c r="B5" s="126"/>
      <c r="C5" s="67"/>
      <c r="D5" s="67"/>
      <c r="E5" s="67"/>
      <c r="F5" s="67"/>
      <c r="G5" s="67"/>
      <c r="H5" s="67"/>
    </row>
    <row r="6" spans="1:8" ht="18" x14ac:dyDescent="0.25">
      <c r="A6" s="68" t="s">
        <v>43</v>
      </c>
      <c r="B6" s="125">
        <f>Septembre!C1</f>
        <v>0</v>
      </c>
      <c r="C6" s="89"/>
      <c r="D6" s="89"/>
      <c r="E6" s="89"/>
      <c r="F6" s="89"/>
      <c r="G6" s="89"/>
      <c r="H6" s="67"/>
    </row>
    <row r="7" spans="1:8" x14ac:dyDescent="0.25">
      <c r="A7" s="67"/>
      <c r="B7" s="67"/>
      <c r="C7" s="67"/>
      <c r="D7" s="67"/>
      <c r="E7" s="67"/>
      <c r="F7" s="67"/>
      <c r="G7" s="67"/>
      <c r="H7" s="67"/>
    </row>
    <row r="8" spans="1:8" ht="15.75" thickBot="1" x14ac:dyDescent="0.3">
      <c r="A8" s="67"/>
      <c r="B8" s="67"/>
      <c r="C8" s="67"/>
      <c r="D8" s="67"/>
      <c r="E8" s="67"/>
      <c r="F8" s="67"/>
      <c r="G8" s="67"/>
      <c r="H8" s="67"/>
    </row>
    <row r="9" spans="1:8" ht="16.5" thickTop="1" thickBot="1" x14ac:dyDescent="0.3">
      <c r="A9" s="67"/>
      <c r="B9" s="147" t="s">
        <v>45</v>
      </c>
      <c r="C9" s="148"/>
      <c r="D9" s="148"/>
      <c r="E9" s="148"/>
      <c r="F9" s="148"/>
      <c r="G9" s="148"/>
      <c r="H9" s="67"/>
    </row>
    <row r="10" spans="1:8" ht="27" thickTop="1" thickBot="1" x14ac:dyDescent="0.3">
      <c r="A10" s="69" t="s">
        <v>10</v>
      </c>
      <c r="B10" s="90" t="s">
        <v>78</v>
      </c>
      <c r="C10" s="95" t="s">
        <v>2</v>
      </c>
      <c r="D10" s="94" t="s">
        <v>79</v>
      </c>
      <c r="E10" s="114" t="s">
        <v>2</v>
      </c>
      <c r="F10" s="94" t="s">
        <v>80</v>
      </c>
      <c r="G10" s="95" t="s">
        <v>2</v>
      </c>
      <c r="H10" s="67"/>
    </row>
    <row r="11" spans="1:8" ht="15.75" thickTop="1" x14ac:dyDescent="0.25">
      <c r="A11" s="71" t="s">
        <v>51</v>
      </c>
      <c r="B11" s="100">
        <f>Septembre!AR53</f>
        <v>0</v>
      </c>
      <c r="C11" s="98">
        <f>IFERROR(B11/Septembre!C9,0)</f>
        <v>0</v>
      </c>
      <c r="D11" s="118">
        <f>Septembre!AS53</f>
        <v>0</v>
      </c>
      <c r="E11" s="98">
        <f>IFERROR(D11/Septembre!$C$7,0)</f>
        <v>0</v>
      </c>
      <c r="F11" s="119">
        <f>Septembre!AT53</f>
        <v>0</v>
      </c>
      <c r="G11" s="98">
        <f>IFERROR(F11/Septembre!C8,0)</f>
        <v>0</v>
      </c>
      <c r="H11" s="67"/>
    </row>
    <row r="12" spans="1:8" x14ac:dyDescent="0.25">
      <c r="A12" s="72" t="s">
        <v>52</v>
      </c>
      <c r="B12" s="101">
        <f>Octobre!AB53</f>
        <v>0</v>
      </c>
      <c r="C12" s="99">
        <f>IFERROR(B12/Octobre!C9,0)</f>
        <v>0</v>
      </c>
      <c r="D12" s="120">
        <f>Octobre!AC53</f>
        <v>0</v>
      </c>
      <c r="E12" s="112">
        <f>IFERROR(D12/Octobre!$C$7,0)</f>
        <v>0</v>
      </c>
      <c r="F12" s="121">
        <f>Octobre!AD53</f>
        <v>0</v>
      </c>
      <c r="G12" s="116">
        <f>IFERROR(F12/Octobre!C9,0)</f>
        <v>0</v>
      </c>
      <c r="H12" s="67"/>
    </row>
    <row r="13" spans="1:8" x14ac:dyDescent="0.25">
      <c r="A13" s="72" t="s">
        <v>53</v>
      </c>
      <c r="B13" s="101">
        <f>Novembre!AL53</f>
        <v>0</v>
      </c>
      <c r="C13" s="99">
        <f>IFERROR(B13/Novembre!$C$9,0)</f>
        <v>0</v>
      </c>
      <c r="D13" s="120">
        <f>Novembre!AM53</f>
        <v>0</v>
      </c>
      <c r="E13" s="112">
        <f>IFERROR(D13/Novembre!$C$7,0)</f>
        <v>0</v>
      </c>
      <c r="F13" s="121">
        <f>Novembre!AN53</f>
        <v>0</v>
      </c>
      <c r="G13" s="116">
        <f>IFERROR(F13/Novembre!C10,0)</f>
        <v>0</v>
      </c>
      <c r="H13" s="67"/>
    </row>
    <row r="14" spans="1:8" x14ac:dyDescent="0.25">
      <c r="A14" s="72" t="s">
        <v>54</v>
      </c>
      <c r="B14" s="101">
        <f>Décembre!AF53</f>
        <v>0</v>
      </c>
      <c r="C14" s="99">
        <f>IFERROR(B14/Décembre!$C$9,0)</f>
        <v>0</v>
      </c>
      <c r="D14" s="120">
        <f>Décembre!AG53</f>
        <v>0</v>
      </c>
      <c r="E14" s="112">
        <f>IFERROR(D14/Décembre!$C$7,0)</f>
        <v>0</v>
      </c>
      <c r="F14" s="121">
        <f>Décembre!AH53</f>
        <v>0</v>
      </c>
      <c r="G14" s="116">
        <f>IFERROR(F14/Décembre!C11,0)</f>
        <v>0</v>
      </c>
      <c r="H14" s="67"/>
    </row>
    <row r="15" spans="1:8" x14ac:dyDescent="0.25">
      <c r="A15" s="72" t="s">
        <v>55</v>
      </c>
      <c r="B15" s="101">
        <f>Janvier!AN53</f>
        <v>0</v>
      </c>
      <c r="C15" s="99">
        <f>IFERROR(B15/Janvier!$C$9,0)</f>
        <v>0</v>
      </c>
      <c r="D15" s="120">
        <f>Janvier!AO53</f>
        <v>0</v>
      </c>
      <c r="E15" s="112">
        <f>IFERROR(D15/Janvier!$C$7,0)</f>
        <v>0</v>
      </c>
      <c r="F15" s="121">
        <f>Janvier!AP53</f>
        <v>0</v>
      </c>
      <c r="G15" s="116">
        <f>IFERROR(F15/Janvier!C12,0)</f>
        <v>0</v>
      </c>
      <c r="H15" s="67"/>
    </row>
    <row r="16" spans="1:8" x14ac:dyDescent="0.25">
      <c r="A16" s="72" t="s">
        <v>56</v>
      </c>
      <c r="B16" s="101">
        <f>Février!X53</f>
        <v>0</v>
      </c>
      <c r="C16" s="99">
        <f>IFERROR(B16/Février!$C$9,0)</f>
        <v>0</v>
      </c>
      <c r="D16" s="120">
        <f>Février!Y53</f>
        <v>0</v>
      </c>
      <c r="E16" s="112">
        <f>IFERROR(D16/Février!$C$7,0)</f>
        <v>0</v>
      </c>
      <c r="F16" s="121">
        <f>Février!Z53</f>
        <v>0</v>
      </c>
      <c r="G16" s="116">
        <f>IFERROR(F16/Février!C13,0)</f>
        <v>0</v>
      </c>
      <c r="H16" s="67"/>
    </row>
    <row r="17" spans="1:8" x14ac:dyDescent="0.25">
      <c r="A17" s="72" t="s">
        <v>57</v>
      </c>
      <c r="B17" s="101">
        <f>Mars!AR53</f>
        <v>0</v>
      </c>
      <c r="C17" s="99">
        <f>IFERROR(B17/Mars!$C$9,0)</f>
        <v>0</v>
      </c>
      <c r="D17" s="120">
        <f>Mars!AS53</f>
        <v>0</v>
      </c>
      <c r="E17" s="112">
        <f>IFERROR(D17/Mars!$C$7,0)</f>
        <v>0</v>
      </c>
      <c r="F17" s="121">
        <f>Mars!AT53</f>
        <v>0</v>
      </c>
      <c r="G17" s="116">
        <f>IFERROR(F17/Mars!C14,0)</f>
        <v>0</v>
      </c>
      <c r="H17" s="67"/>
    </row>
    <row r="18" spans="1:8" x14ac:dyDescent="0.25">
      <c r="A18" s="72" t="s">
        <v>58</v>
      </c>
      <c r="B18" s="101">
        <f>Avril!Z53</f>
        <v>0</v>
      </c>
      <c r="C18" s="99">
        <f>IFERROR(B18/Avril!$C$9,0)</f>
        <v>0</v>
      </c>
      <c r="D18" s="120">
        <f>Avril!AA53</f>
        <v>0</v>
      </c>
      <c r="E18" s="112">
        <f>IFERROR(D18/Avril!$C$7,0)</f>
        <v>0</v>
      </c>
      <c r="F18" s="121">
        <f>Avril!AB53</f>
        <v>0</v>
      </c>
      <c r="G18" s="116">
        <f>IFERROR(F18/Avril!C15,0)</f>
        <v>0</v>
      </c>
      <c r="H18" s="67"/>
    </row>
    <row r="19" spans="1:8" x14ac:dyDescent="0.25">
      <c r="A19" s="72" t="s">
        <v>59</v>
      </c>
      <c r="B19" s="101">
        <f>Mai!AF53</f>
        <v>0</v>
      </c>
      <c r="C19" s="99">
        <f>IFERROR(B19/Mai!$C$9,0)</f>
        <v>0</v>
      </c>
      <c r="D19" s="120">
        <f>Mai!AG53</f>
        <v>0</v>
      </c>
      <c r="E19" s="112">
        <f>IFERROR(D19/Mai!$C$7,0)</f>
        <v>0</v>
      </c>
      <c r="F19" s="121">
        <f>Mai!AH53</f>
        <v>0</v>
      </c>
      <c r="G19" s="116">
        <f>IFERROR(F19/Mai!C16,0)</f>
        <v>0</v>
      </c>
      <c r="H19" s="67"/>
    </row>
    <row r="20" spans="1:8" x14ac:dyDescent="0.25">
      <c r="A20" s="72" t="s">
        <v>60</v>
      </c>
      <c r="B20" s="101">
        <f>Juin!AR53</f>
        <v>0</v>
      </c>
      <c r="C20" s="99">
        <f>IFERROR(B20/Juin!$C$9,0)</f>
        <v>0</v>
      </c>
      <c r="D20" s="120">
        <f>Juin!AS53</f>
        <v>0</v>
      </c>
      <c r="E20" s="112">
        <f>IFERROR(D20/Juin!$C$7,0)</f>
        <v>0</v>
      </c>
      <c r="F20" s="121">
        <f>Juin!AT53</f>
        <v>0</v>
      </c>
      <c r="G20" s="116">
        <f>IFERROR(F20/Juin!C17,0)</f>
        <v>0</v>
      </c>
      <c r="H20" s="67"/>
    </row>
    <row r="21" spans="1:8" ht="15.75" thickBot="1" x14ac:dyDescent="0.3">
      <c r="A21" s="73" t="s">
        <v>61</v>
      </c>
      <c r="B21" s="102">
        <f>Juillet!L53</f>
        <v>0</v>
      </c>
      <c r="C21" s="99">
        <f>IFERROR(B21/Juillet!$C$9,0)</f>
        <v>0</v>
      </c>
      <c r="D21" s="122">
        <f>Juillet!M53</f>
        <v>0</v>
      </c>
      <c r="E21" s="113">
        <f>IFERROR(D21/Juillet!$C$7,0)</f>
        <v>0</v>
      </c>
      <c r="F21" s="123">
        <f>Juillet!N53</f>
        <v>0</v>
      </c>
      <c r="G21" s="117">
        <f>IFERROR(F21/Juillet!C18,0)</f>
        <v>0</v>
      </c>
      <c r="H21" s="115"/>
    </row>
    <row r="22" spans="1:8" ht="16.5" thickTop="1" thickBot="1" x14ac:dyDescent="0.3">
      <c r="A22" s="93" t="s">
        <v>9</v>
      </c>
      <c r="B22" s="103">
        <f>SUM(B11:B21)</f>
        <v>0</v>
      </c>
      <c r="C22" s="104">
        <f>IFERROR('% abs'!C9,0)</f>
        <v>0</v>
      </c>
      <c r="D22" s="70"/>
      <c r="E22" s="70"/>
      <c r="F22" s="70"/>
      <c r="G22" s="124"/>
      <c r="H22" s="67"/>
    </row>
    <row r="23" spans="1:8" ht="15.75" thickTop="1" x14ac:dyDescent="0.25">
      <c r="A23" s="67"/>
      <c r="B23" s="67"/>
      <c r="C23" s="96"/>
      <c r="D23" s="115"/>
      <c r="E23" s="115"/>
      <c r="F23" s="115"/>
      <c r="G23" s="115"/>
      <c r="H23" s="115"/>
    </row>
    <row r="24" spans="1:8" x14ac:dyDescent="0.25">
      <c r="A24" s="67"/>
      <c r="B24" s="67"/>
      <c r="C24" s="67"/>
      <c r="D24" s="67"/>
      <c r="E24" s="115"/>
      <c r="F24" s="67"/>
      <c r="G24" s="67"/>
      <c r="H24" s="67"/>
    </row>
    <row r="25" spans="1:8" x14ac:dyDescent="0.25">
      <c r="A25" s="67"/>
      <c r="B25" s="67"/>
      <c r="C25" s="67"/>
      <c r="D25" s="67"/>
      <c r="E25" s="67"/>
      <c r="F25" s="67"/>
      <c r="G25" s="67"/>
      <c r="H25" s="67"/>
    </row>
    <row r="26" spans="1:8" x14ac:dyDescent="0.25">
      <c r="A26" s="67"/>
      <c r="B26" s="67"/>
      <c r="C26" s="67"/>
      <c r="D26" s="67"/>
      <c r="E26" s="67"/>
      <c r="F26" s="67"/>
      <c r="G26" s="67"/>
      <c r="H26" s="67"/>
    </row>
    <row r="27" spans="1:8" x14ac:dyDescent="0.25">
      <c r="A27" s="67"/>
      <c r="B27" s="67"/>
      <c r="C27" s="67"/>
      <c r="D27" s="67"/>
      <c r="E27" s="67"/>
      <c r="F27" s="67"/>
      <c r="G27" s="67"/>
      <c r="H27" s="67"/>
    </row>
    <row r="28" spans="1:8" x14ac:dyDescent="0.25">
      <c r="A28" s="67"/>
      <c r="B28" s="67"/>
      <c r="C28" s="67"/>
      <c r="D28" s="67"/>
      <c r="E28" s="67"/>
      <c r="F28" s="67"/>
      <c r="G28" s="67"/>
      <c r="H28" s="67"/>
    </row>
    <row r="29" spans="1:8" x14ac:dyDescent="0.25">
      <c r="A29" s="67"/>
      <c r="B29" s="67"/>
      <c r="C29" s="67"/>
      <c r="D29" s="67"/>
      <c r="E29" s="67"/>
      <c r="F29" s="67"/>
      <c r="G29" s="67"/>
      <c r="H29" s="67"/>
    </row>
    <row r="30" spans="1:8" x14ac:dyDescent="0.25">
      <c r="A30" s="67"/>
      <c r="B30" s="67"/>
      <c r="C30" s="67"/>
      <c r="D30" s="67"/>
      <c r="E30" s="67"/>
      <c r="F30" s="67"/>
      <c r="G30" s="67"/>
      <c r="H30" s="67"/>
    </row>
    <row r="31" spans="1:8" x14ac:dyDescent="0.25">
      <c r="A31" s="67"/>
      <c r="B31" s="67"/>
      <c r="C31" s="67"/>
      <c r="D31" s="67"/>
      <c r="E31" s="67"/>
      <c r="F31" s="67"/>
      <c r="G31" s="67"/>
      <c r="H31" s="67"/>
    </row>
    <row r="32" spans="1:8" x14ac:dyDescent="0.25">
      <c r="A32" s="67"/>
      <c r="B32" s="67"/>
      <c r="C32" s="67"/>
      <c r="D32" s="67"/>
      <c r="E32" s="67"/>
      <c r="F32" s="67"/>
      <c r="G32" s="67"/>
      <c r="H32" s="67"/>
    </row>
    <row r="33" spans="1:8" x14ac:dyDescent="0.25">
      <c r="A33" s="67"/>
      <c r="B33" s="67"/>
      <c r="C33" s="67"/>
      <c r="D33" s="67"/>
      <c r="E33" s="67"/>
      <c r="F33" s="67"/>
      <c r="G33" s="67"/>
      <c r="H33" s="67"/>
    </row>
    <row r="34" spans="1:8" x14ac:dyDescent="0.25">
      <c r="A34" s="67"/>
      <c r="B34" s="67"/>
      <c r="C34" s="67"/>
      <c r="D34" s="67"/>
      <c r="E34" s="67"/>
      <c r="F34" s="67"/>
      <c r="G34" s="67"/>
      <c r="H34" s="67"/>
    </row>
    <row r="35" spans="1:8" x14ac:dyDescent="0.25">
      <c r="A35" s="67"/>
      <c r="B35" s="67"/>
      <c r="C35" s="67"/>
      <c r="D35" s="67"/>
      <c r="E35" s="67"/>
      <c r="F35" s="67"/>
      <c r="G35" s="67"/>
      <c r="H35" s="67"/>
    </row>
    <row r="36" spans="1:8" x14ac:dyDescent="0.25">
      <c r="A36" s="67"/>
      <c r="B36" s="67"/>
      <c r="C36" s="67"/>
      <c r="D36" s="67"/>
      <c r="E36" s="67"/>
      <c r="F36" s="67"/>
      <c r="G36" s="67"/>
      <c r="H36" s="67"/>
    </row>
    <row r="37" spans="1:8" x14ac:dyDescent="0.25">
      <c r="A37" s="67"/>
      <c r="B37" s="67"/>
      <c r="C37" s="67"/>
      <c r="D37" s="67"/>
      <c r="E37" s="67"/>
      <c r="F37" s="67"/>
      <c r="G37" s="67"/>
      <c r="H37" s="67"/>
    </row>
    <row r="38" spans="1:8" x14ac:dyDescent="0.25">
      <c r="A38" s="67"/>
      <c r="B38" s="67"/>
      <c r="C38" s="67"/>
      <c r="D38" s="67"/>
      <c r="E38" s="67"/>
      <c r="F38" s="67"/>
      <c r="G38" s="67"/>
      <c r="H38" s="67"/>
    </row>
    <row r="39" spans="1:8" x14ac:dyDescent="0.25">
      <c r="A39" s="67"/>
      <c r="B39" s="67"/>
      <c r="C39" s="67"/>
      <c r="D39" s="67"/>
      <c r="E39" s="67"/>
      <c r="F39" s="67"/>
      <c r="G39" s="67"/>
      <c r="H39" s="67"/>
    </row>
    <row r="40" spans="1:8" x14ac:dyDescent="0.25">
      <c r="A40" s="67"/>
      <c r="B40" s="67"/>
      <c r="C40" s="67"/>
      <c r="D40" s="67"/>
      <c r="E40" s="67"/>
      <c r="F40" s="67"/>
      <c r="G40" s="67"/>
      <c r="H40" s="67"/>
    </row>
    <row r="41" spans="1:8" x14ac:dyDescent="0.25">
      <c r="A41" s="67"/>
      <c r="B41" s="67"/>
      <c r="C41" s="67"/>
      <c r="D41" s="67"/>
      <c r="E41" s="67"/>
      <c r="F41" s="67"/>
      <c r="G41" s="67"/>
      <c r="H41" s="67"/>
    </row>
    <row r="42" spans="1:8" x14ac:dyDescent="0.25">
      <c r="A42" s="67"/>
      <c r="B42" s="67"/>
      <c r="C42" s="67"/>
      <c r="D42" s="67"/>
      <c r="E42" s="67"/>
      <c r="F42" s="67"/>
      <c r="G42" s="67"/>
      <c r="H42" s="67"/>
    </row>
    <row r="43" spans="1:8" x14ac:dyDescent="0.25">
      <c r="A43" s="67"/>
      <c r="B43" s="67"/>
      <c r="C43" s="67"/>
      <c r="D43" s="67"/>
      <c r="E43" s="67"/>
      <c r="F43" s="67"/>
      <c r="G43" s="67"/>
      <c r="H43" s="67"/>
    </row>
    <row r="44" spans="1:8" x14ac:dyDescent="0.25">
      <c r="A44" s="67"/>
      <c r="B44" s="67"/>
      <c r="C44" s="67"/>
      <c r="D44" s="67"/>
      <c r="E44" s="67"/>
      <c r="F44" s="67"/>
      <c r="G44" s="67"/>
      <c r="H44" s="67"/>
    </row>
    <row r="45" spans="1:8" x14ac:dyDescent="0.25">
      <c r="A45" s="67"/>
      <c r="B45" s="67"/>
      <c r="C45" s="67"/>
      <c r="D45" s="67"/>
      <c r="E45" s="67"/>
      <c r="F45" s="67"/>
      <c r="G45" s="67"/>
      <c r="H45" s="67"/>
    </row>
    <row r="46" spans="1:8" x14ac:dyDescent="0.25">
      <c r="A46" s="67"/>
      <c r="B46" s="67"/>
      <c r="C46" s="67"/>
      <c r="D46" s="67"/>
      <c r="E46" s="67"/>
      <c r="F46" s="67"/>
      <c r="G46" s="67"/>
      <c r="H46" s="67"/>
    </row>
    <row r="47" spans="1:8" x14ac:dyDescent="0.25">
      <c r="A47" s="67"/>
      <c r="B47" s="67"/>
      <c r="C47" s="67"/>
      <c r="D47" s="67"/>
      <c r="E47" s="67"/>
      <c r="F47" s="67"/>
      <c r="G47" s="67"/>
      <c r="H47" s="67"/>
    </row>
    <row r="48" spans="1:8" x14ac:dyDescent="0.25">
      <c r="A48" s="67"/>
      <c r="B48" s="67"/>
      <c r="C48" s="67"/>
      <c r="D48" s="67"/>
      <c r="E48" s="67"/>
      <c r="F48" s="67"/>
      <c r="G48" s="67"/>
      <c r="H48" s="67"/>
    </row>
    <row r="49" spans="1:8" x14ac:dyDescent="0.25">
      <c r="A49" s="67"/>
      <c r="B49" s="67"/>
      <c r="C49" s="67"/>
      <c r="D49" s="67"/>
      <c r="E49" s="67"/>
      <c r="F49" s="67"/>
      <c r="G49" s="67"/>
      <c r="H49" s="67"/>
    </row>
    <row r="50" spans="1:8" x14ac:dyDescent="0.25">
      <c r="A50" s="67"/>
      <c r="B50" s="67"/>
      <c r="C50" s="67"/>
      <c r="D50" s="67"/>
      <c r="E50" s="67"/>
      <c r="F50" s="67"/>
      <c r="G50" s="67"/>
      <c r="H50" s="67"/>
    </row>
    <row r="51" spans="1:8" x14ac:dyDescent="0.25">
      <c r="A51" s="67"/>
      <c r="B51" s="67"/>
      <c r="C51" s="67"/>
      <c r="D51" s="67"/>
      <c r="E51" s="67"/>
      <c r="F51" s="67"/>
      <c r="G51" s="67"/>
      <c r="H51" s="67"/>
    </row>
    <row r="52" spans="1:8" x14ac:dyDescent="0.25">
      <c r="A52" s="67"/>
      <c r="B52" s="67"/>
      <c r="C52" s="67"/>
      <c r="D52" s="67"/>
      <c r="E52" s="67"/>
      <c r="F52" s="67"/>
      <c r="G52" s="67"/>
      <c r="H52" s="67"/>
    </row>
    <row r="53" spans="1:8" x14ac:dyDescent="0.25">
      <c r="A53" s="67"/>
      <c r="B53" s="67"/>
      <c r="C53" s="67"/>
      <c r="D53" s="67"/>
      <c r="E53" s="67"/>
      <c r="F53" s="67"/>
      <c r="G53" s="67"/>
      <c r="H53" s="67"/>
    </row>
    <row r="54" spans="1:8" x14ac:dyDescent="0.25">
      <c r="A54" s="67"/>
      <c r="B54" s="67"/>
      <c r="C54" s="67"/>
      <c r="D54" s="67"/>
      <c r="E54" s="67"/>
      <c r="F54" s="67"/>
      <c r="G54" s="67"/>
      <c r="H54" s="67"/>
    </row>
    <row r="55" spans="1:8" x14ac:dyDescent="0.25">
      <c r="A55" s="67"/>
      <c r="B55" s="67"/>
      <c r="C55" s="67"/>
      <c r="D55" s="67"/>
      <c r="E55" s="67"/>
      <c r="F55" s="67"/>
      <c r="G55" s="67"/>
      <c r="H55" s="67"/>
    </row>
    <row r="56" spans="1:8" x14ac:dyDescent="0.25">
      <c r="A56" s="67"/>
      <c r="B56" s="67"/>
      <c r="C56" s="67"/>
      <c r="D56" s="67"/>
      <c r="E56" s="67"/>
      <c r="F56" s="67"/>
      <c r="G56" s="67"/>
      <c r="H56" s="67"/>
    </row>
    <row r="57" spans="1:8" x14ac:dyDescent="0.25">
      <c r="A57" s="67"/>
      <c r="B57" s="67"/>
      <c r="C57" s="67"/>
      <c r="D57" s="67"/>
      <c r="E57" s="67"/>
      <c r="F57" s="67"/>
      <c r="G57" s="67"/>
      <c r="H57" s="67"/>
    </row>
  </sheetData>
  <mergeCells count="2">
    <mergeCell ref="A2:G2"/>
    <mergeCell ref="B9:G9"/>
  </mergeCells>
  <pageMargins left="0.7" right="0.7" top="0.75" bottom="0.75"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D3819-93DD-459F-8193-4B0BDE849182}">
  <sheetPr codeName="Feuil15"/>
  <dimension ref="A1:CF53"/>
  <sheetViews>
    <sheetView zoomScale="80" zoomScaleNormal="80" workbookViewId="0">
      <selection activeCell="F13" sqref="F13"/>
    </sheetView>
  </sheetViews>
  <sheetFormatPr baseColWidth="10" defaultColWidth="10.7109375" defaultRowHeight="15" x14ac:dyDescent="0.25"/>
  <cols>
    <col min="1" max="1" width="4.42578125" customWidth="1"/>
    <col min="2" max="2" width="24.28515625" customWidth="1"/>
  </cols>
  <sheetData>
    <row r="1" spans="1:84" ht="21" x14ac:dyDescent="0.35">
      <c r="B1" s="74" t="s">
        <v>62</v>
      </c>
    </row>
    <row r="3" spans="1:84" ht="21" x14ac:dyDescent="0.35">
      <c r="B3" s="74" t="s">
        <v>63</v>
      </c>
      <c r="C3" s="74" t="s">
        <v>0</v>
      </c>
    </row>
    <row r="5" spans="1:84" x14ac:dyDescent="0.25">
      <c r="B5" s="1" t="s">
        <v>64</v>
      </c>
      <c r="C5" s="3">
        <f>SUM(Septembre!G13,Octobre!G13,Novembre!G13,Décembre!G13,Janvier!G13,Février!G13,Mars!G13,Avril!G13,Mai!G13,Juin!G13,Juillet!G13)</f>
        <v>0</v>
      </c>
      <c r="T5" s="4"/>
      <c r="Z5" s="4"/>
      <c r="AA5" s="4"/>
      <c r="AG5" s="4"/>
    </row>
    <row r="6" spans="1:84" x14ac:dyDescent="0.25">
      <c r="T6" s="4"/>
      <c r="Z6" s="4"/>
      <c r="AA6" s="7"/>
      <c r="AG6" s="4"/>
    </row>
    <row r="7" spans="1:84" x14ac:dyDescent="0.25">
      <c r="B7" s="1" t="s">
        <v>65</v>
      </c>
      <c r="C7" s="1">
        <f>SUM(Septembre!AR53,Octobre!AB53,Novembre!AL53,Décembre!AF53,Janvier!AN53,Février!X53,Mars!AR53,Avril!Z53,Mai!AF53,Juin!AR53,Juillet!L53)</f>
        <v>0</v>
      </c>
      <c r="T7" s="4"/>
      <c r="Z7" s="4"/>
      <c r="AA7" s="4"/>
      <c r="AG7" s="4"/>
    </row>
    <row r="8" spans="1:84" x14ac:dyDescent="0.25">
      <c r="T8" s="4"/>
      <c r="Z8" s="4"/>
      <c r="AA8" s="4"/>
      <c r="AG8" s="4"/>
    </row>
    <row r="9" spans="1:84" x14ac:dyDescent="0.25">
      <c r="B9" s="1" t="s">
        <v>66</v>
      </c>
      <c r="C9" s="5" t="e">
        <f>C7/C5</f>
        <v>#DIV/0!</v>
      </c>
      <c r="AA9" s="6"/>
    </row>
    <row r="11" spans="1:84" ht="15.75" thickBot="1" x14ac:dyDescent="0.3">
      <c r="C11" s="77" t="s">
        <v>67</v>
      </c>
      <c r="D11" s="78"/>
      <c r="E11" s="84"/>
      <c r="F11" s="85" t="s">
        <v>68</v>
      </c>
      <c r="G11" s="78"/>
      <c r="H11" s="78"/>
      <c r="I11" s="78"/>
      <c r="J11" s="78"/>
      <c r="K11" s="78"/>
      <c r="L11" s="84"/>
      <c r="M11" s="85" t="s">
        <v>69</v>
      </c>
      <c r="N11" s="78"/>
      <c r="O11" s="78"/>
      <c r="P11" s="78"/>
      <c r="Q11" s="78"/>
      <c r="R11" s="78"/>
      <c r="S11" s="84"/>
      <c r="T11" s="85" t="s">
        <v>70</v>
      </c>
      <c r="U11" s="78"/>
      <c r="V11" s="78"/>
      <c r="W11" s="78"/>
      <c r="X11" s="78"/>
      <c r="Y11" s="78"/>
      <c r="Z11" s="84"/>
      <c r="AA11" s="85" t="s">
        <v>71</v>
      </c>
      <c r="AB11" s="78"/>
      <c r="AC11" s="78"/>
      <c r="AD11" s="78"/>
      <c r="AE11" s="78"/>
      <c r="AF11" s="78"/>
      <c r="AG11" s="84"/>
      <c r="AH11" s="85" t="s">
        <v>72</v>
      </c>
      <c r="AI11" s="78"/>
      <c r="AJ11" s="78"/>
      <c r="AK11" s="78"/>
      <c r="AL11" s="78"/>
      <c r="AM11" s="78"/>
      <c r="AN11" s="84"/>
      <c r="AO11" s="85" t="s">
        <v>73</v>
      </c>
      <c r="AP11" s="78"/>
      <c r="AQ11" s="78"/>
      <c r="AR11" s="78"/>
      <c r="AS11" s="78"/>
      <c r="AT11" s="78"/>
      <c r="AU11" s="84"/>
      <c r="AV11" s="85" t="s">
        <v>57</v>
      </c>
      <c r="AW11" s="78"/>
      <c r="AX11" s="78"/>
      <c r="AY11" s="78"/>
      <c r="AZ11" s="78"/>
      <c r="BA11" s="78"/>
      <c r="BB11" s="84"/>
      <c r="BC11" s="85" t="s">
        <v>58</v>
      </c>
      <c r="BD11" s="78"/>
      <c r="BE11" s="78"/>
      <c r="BF11" s="78"/>
      <c r="BG11" s="78"/>
      <c r="BH11" s="78"/>
      <c r="BI11" s="84"/>
      <c r="BJ11" s="85" t="s">
        <v>59</v>
      </c>
      <c r="BK11" s="78"/>
      <c r="BL11" s="78"/>
      <c r="BM11" s="78"/>
      <c r="BN11" s="78"/>
      <c r="BO11" s="78"/>
      <c r="BP11" s="84"/>
      <c r="BQ11" s="85" t="s">
        <v>60</v>
      </c>
      <c r="BR11" s="78"/>
      <c r="BS11" s="78"/>
      <c r="BT11" s="78"/>
      <c r="BU11" s="78"/>
      <c r="BV11" s="78"/>
      <c r="BW11" s="84"/>
      <c r="BX11" s="85" t="s">
        <v>74</v>
      </c>
      <c r="BY11" s="78"/>
      <c r="BZ11" s="78"/>
      <c r="CA11" s="78"/>
      <c r="CB11" s="78"/>
      <c r="CC11" s="78"/>
      <c r="CD11" s="84"/>
      <c r="CE11" s="85" t="s">
        <v>9</v>
      </c>
    </row>
    <row r="12" spans="1:84" s="4" customFormat="1" ht="16.5" thickTop="1" thickBot="1" x14ac:dyDescent="0.3">
      <c r="A12" s="80"/>
      <c r="B12" s="81" t="s">
        <v>75</v>
      </c>
      <c r="C12" s="81" t="s">
        <v>76</v>
      </c>
      <c r="D12" s="81" t="s">
        <v>77</v>
      </c>
      <c r="E12" s="82" t="s">
        <v>2</v>
      </c>
      <c r="F12" s="81" t="s">
        <v>77</v>
      </c>
      <c r="G12" s="88" t="s">
        <v>34</v>
      </c>
      <c r="H12" s="88" t="s">
        <v>25</v>
      </c>
      <c r="I12" s="88" t="s">
        <v>24</v>
      </c>
      <c r="J12" s="88" t="s">
        <v>27</v>
      </c>
      <c r="K12" s="88" t="s">
        <v>26</v>
      </c>
      <c r="L12" s="82" t="s">
        <v>2</v>
      </c>
      <c r="M12" s="81" t="s">
        <v>77</v>
      </c>
      <c r="N12" s="88" t="s">
        <v>34</v>
      </c>
      <c r="O12" s="88" t="s">
        <v>25</v>
      </c>
      <c r="P12" s="88" t="s">
        <v>24</v>
      </c>
      <c r="Q12" s="88" t="s">
        <v>27</v>
      </c>
      <c r="R12" s="88" t="s">
        <v>26</v>
      </c>
      <c r="S12" s="82" t="s">
        <v>2</v>
      </c>
      <c r="T12" s="81" t="s">
        <v>77</v>
      </c>
      <c r="U12" s="88" t="s">
        <v>34</v>
      </c>
      <c r="V12" s="88" t="s">
        <v>25</v>
      </c>
      <c r="W12" s="88" t="s">
        <v>24</v>
      </c>
      <c r="X12" s="88" t="s">
        <v>27</v>
      </c>
      <c r="Y12" s="88" t="s">
        <v>26</v>
      </c>
      <c r="Z12" s="82" t="s">
        <v>2</v>
      </c>
      <c r="AA12" s="81" t="s">
        <v>77</v>
      </c>
      <c r="AB12" s="88" t="s">
        <v>34</v>
      </c>
      <c r="AC12" s="88" t="s">
        <v>25</v>
      </c>
      <c r="AD12" s="88" t="s">
        <v>24</v>
      </c>
      <c r="AE12" s="88" t="s">
        <v>27</v>
      </c>
      <c r="AF12" s="88" t="s">
        <v>26</v>
      </c>
      <c r="AG12" s="82" t="s">
        <v>2</v>
      </c>
      <c r="AH12" s="81" t="s">
        <v>77</v>
      </c>
      <c r="AI12" s="88" t="s">
        <v>34</v>
      </c>
      <c r="AJ12" s="88" t="s">
        <v>25</v>
      </c>
      <c r="AK12" s="88" t="s">
        <v>24</v>
      </c>
      <c r="AL12" s="88" t="s">
        <v>27</v>
      </c>
      <c r="AM12" s="88" t="s">
        <v>26</v>
      </c>
      <c r="AN12" s="82" t="s">
        <v>2</v>
      </c>
      <c r="AO12" s="81" t="s">
        <v>77</v>
      </c>
      <c r="AP12" s="88" t="s">
        <v>34</v>
      </c>
      <c r="AQ12" s="88" t="s">
        <v>25</v>
      </c>
      <c r="AR12" s="88" t="s">
        <v>24</v>
      </c>
      <c r="AS12" s="88" t="s">
        <v>27</v>
      </c>
      <c r="AT12" s="88" t="s">
        <v>26</v>
      </c>
      <c r="AU12" s="82" t="s">
        <v>2</v>
      </c>
      <c r="AV12" s="81" t="s">
        <v>77</v>
      </c>
      <c r="AW12" s="88" t="s">
        <v>34</v>
      </c>
      <c r="AX12" s="88" t="s">
        <v>25</v>
      </c>
      <c r="AY12" s="88" t="s">
        <v>24</v>
      </c>
      <c r="AZ12" s="88" t="s">
        <v>27</v>
      </c>
      <c r="BA12" s="88" t="s">
        <v>26</v>
      </c>
      <c r="BB12" s="82" t="s">
        <v>2</v>
      </c>
      <c r="BC12" s="81" t="s">
        <v>77</v>
      </c>
      <c r="BD12" s="88" t="s">
        <v>34</v>
      </c>
      <c r="BE12" s="88" t="s">
        <v>25</v>
      </c>
      <c r="BF12" s="88" t="s">
        <v>24</v>
      </c>
      <c r="BG12" s="88" t="s">
        <v>27</v>
      </c>
      <c r="BH12" s="88" t="s">
        <v>26</v>
      </c>
      <c r="BI12" s="82" t="s">
        <v>2</v>
      </c>
      <c r="BJ12" s="81" t="s">
        <v>77</v>
      </c>
      <c r="BK12" s="88" t="s">
        <v>34</v>
      </c>
      <c r="BL12" s="88" t="s">
        <v>25</v>
      </c>
      <c r="BM12" s="88" t="s">
        <v>24</v>
      </c>
      <c r="BN12" s="88" t="s">
        <v>27</v>
      </c>
      <c r="BO12" s="88" t="s">
        <v>26</v>
      </c>
      <c r="BP12" s="82" t="s">
        <v>2</v>
      </c>
      <c r="BQ12" s="81" t="s">
        <v>77</v>
      </c>
      <c r="BR12" s="88" t="s">
        <v>34</v>
      </c>
      <c r="BS12" s="88" t="s">
        <v>25</v>
      </c>
      <c r="BT12" s="88" t="s">
        <v>24</v>
      </c>
      <c r="BU12" s="88" t="s">
        <v>27</v>
      </c>
      <c r="BV12" s="88" t="s">
        <v>26</v>
      </c>
      <c r="BW12" s="82" t="s">
        <v>2</v>
      </c>
      <c r="BX12" s="81" t="s">
        <v>77</v>
      </c>
      <c r="BY12" s="88" t="s">
        <v>34</v>
      </c>
      <c r="BZ12" s="88" t="s">
        <v>25</v>
      </c>
      <c r="CA12" s="88" t="s">
        <v>24</v>
      </c>
      <c r="CB12" s="88" t="s">
        <v>27</v>
      </c>
      <c r="CC12" s="88" t="s">
        <v>26</v>
      </c>
      <c r="CD12" s="82" t="s">
        <v>2</v>
      </c>
      <c r="CE12" s="81" t="s">
        <v>77</v>
      </c>
      <c r="CF12" s="82" t="s">
        <v>2</v>
      </c>
    </row>
    <row r="13" spans="1:84" s="4" customFormat="1" ht="15.75" thickTop="1" x14ac:dyDescent="0.25">
      <c r="A13" s="79">
        <v>1</v>
      </c>
      <c r="B13" s="75" t="str">
        <f>Juillet!B13</f>
        <v xml:space="preserve"> </v>
      </c>
      <c r="C13" s="83">
        <f>SUM(Septembre!G13,Octobre!G13,Novembre!G13,Décembre!G13,Janvier!G13,Février!G13,Mars!G13,Avril!G13,Mai!G13,Juin!G13,Juillet!G13)</f>
        <v>0</v>
      </c>
      <c r="D13" s="83">
        <f>SUM(Septembre!AR13,Octobre!AN13,Novembre!AP13,Décembre!AP13,Janvier!AP13,Février!AH13,Mars!AZ13,Avril!AL13,Mai!AN13,Juin!AT13,Juillet!AN13)</f>
        <v>0</v>
      </c>
      <c r="E13" s="86">
        <f>IFERROR(D13/C13,0)</f>
        <v>0</v>
      </c>
      <c r="F13" s="79">
        <f>Septembre!AR13</f>
        <v>0</v>
      </c>
      <c r="G13" s="87">
        <f>Septembre!AY13</f>
        <v>0</v>
      </c>
      <c r="H13" s="87">
        <f>Septembre!BA13</f>
        <v>0</v>
      </c>
      <c r="I13" s="87">
        <f>Septembre!BC13</f>
        <v>0</v>
      </c>
      <c r="J13" s="87">
        <f>Septembre!BE13</f>
        <v>0</v>
      </c>
      <c r="K13" s="87">
        <f>Septembre!BG13</f>
        <v>0</v>
      </c>
      <c r="L13" s="87">
        <f>Septembre!AW13</f>
        <v>0</v>
      </c>
      <c r="M13" s="79">
        <f>Octobre!AB13</f>
        <v>0</v>
      </c>
      <c r="N13" s="87">
        <f>Octobre!AI13</f>
        <v>0</v>
      </c>
      <c r="O13" s="87">
        <f>Octobre!AK13</f>
        <v>0</v>
      </c>
      <c r="P13" s="87">
        <f>Octobre!AM13</f>
        <v>0</v>
      </c>
      <c r="Q13" s="87">
        <f>Octobre!AO13</f>
        <v>0</v>
      </c>
      <c r="R13" s="87">
        <f>Octobre!AQ13</f>
        <v>0</v>
      </c>
      <c r="S13" s="86">
        <f>Octobre!AG13</f>
        <v>0</v>
      </c>
      <c r="T13" s="79">
        <f>Novembre!AL13</f>
        <v>0</v>
      </c>
      <c r="U13" s="87">
        <f>Novembre!AS13</f>
        <v>0</v>
      </c>
      <c r="V13" s="87">
        <f>Novembre!AU13</f>
        <v>0</v>
      </c>
      <c r="W13" s="87">
        <f>Novembre!AW13</f>
        <v>0</v>
      </c>
      <c r="X13" s="87">
        <f>Novembre!AY13</f>
        <v>0</v>
      </c>
      <c r="Y13" s="87">
        <f>Novembre!BA13</f>
        <v>0</v>
      </c>
      <c r="Z13" s="86">
        <f>Novembre!AQ13</f>
        <v>0</v>
      </c>
      <c r="AA13" s="79">
        <f>Décembre!AF13</f>
        <v>0</v>
      </c>
      <c r="AB13" s="87">
        <f>Décembre!AM13</f>
        <v>0</v>
      </c>
      <c r="AC13" s="87">
        <f>Décembre!AO13</f>
        <v>0</v>
      </c>
      <c r="AD13" s="87">
        <f>Décembre!AQ13</f>
        <v>0</v>
      </c>
      <c r="AE13" s="87">
        <f>Décembre!AS13</f>
        <v>0</v>
      </c>
      <c r="AF13" s="87">
        <f>Décembre!AU13</f>
        <v>0</v>
      </c>
      <c r="AG13" s="86">
        <f>Décembre!AK13</f>
        <v>0</v>
      </c>
      <c r="AH13" s="79">
        <f>Janvier!AN13</f>
        <v>0</v>
      </c>
      <c r="AI13" s="87">
        <f>Janvier!AU13</f>
        <v>0</v>
      </c>
      <c r="AJ13" s="87">
        <f>Janvier!AW13</f>
        <v>0</v>
      </c>
      <c r="AK13" s="87">
        <f>Janvier!AY13</f>
        <v>0</v>
      </c>
      <c r="AL13" s="87">
        <f>Janvier!BA13</f>
        <v>0</v>
      </c>
      <c r="AM13" s="87">
        <f>Janvier!BC13</f>
        <v>0</v>
      </c>
      <c r="AN13" s="86">
        <f>Janvier!AS13</f>
        <v>0</v>
      </c>
      <c r="AO13" s="79">
        <f>Février!X13</f>
        <v>0</v>
      </c>
      <c r="AP13" s="87">
        <f>Février!AE13</f>
        <v>0</v>
      </c>
      <c r="AQ13" s="87">
        <f>Février!AG13</f>
        <v>0</v>
      </c>
      <c r="AR13" s="87">
        <f>Février!AI13</f>
        <v>0</v>
      </c>
      <c r="AS13" s="87">
        <f>Février!AK13</f>
        <v>0</v>
      </c>
      <c r="AT13" s="87">
        <f>Février!AM13</f>
        <v>0</v>
      </c>
      <c r="AU13" s="86">
        <f>Février!AC13</f>
        <v>0</v>
      </c>
      <c r="AV13" s="79">
        <f>Mars!AR13</f>
        <v>0</v>
      </c>
      <c r="AW13" s="87">
        <f>Mars!AY13</f>
        <v>0</v>
      </c>
      <c r="AX13" s="87">
        <f>Mars!BA13</f>
        <v>0</v>
      </c>
      <c r="AY13" s="87">
        <f>Mars!BC13</f>
        <v>0</v>
      </c>
      <c r="AZ13" s="87">
        <f>Mars!BE13</f>
        <v>0</v>
      </c>
      <c r="BA13" s="87">
        <f>Mars!BG13</f>
        <v>0</v>
      </c>
      <c r="BB13" s="86">
        <f>Mars!AW13</f>
        <v>0</v>
      </c>
      <c r="BC13" s="79">
        <f>Avril!Z13</f>
        <v>0</v>
      </c>
      <c r="BD13" s="87">
        <f>Avril!AG13</f>
        <v>0</v>
      </c>
      <c r="BE13" s="87">
        <f>Avril!AI13</f>
        <v>0</v>
      </c>
      <c r="BF13" s="87">
        <f>Avril!AK13</f>
        <v>0</v>
      </c>
      <c r="BG13" s="87">
        <f>Avril!AM13</f>
        <v>0</v>
      </c>
      <c r="BH13" s="87">
        <f>Avril!AO13</f>
        <v>0</v>
      </c>
      <c r="BI13" s="86">
        <f>Avril!AE13</f>
        <v>0</v>
      </c>
      <c r="BJ13" s="79">
        <f>Mai!AF13</f>
        <v>0</v>
      </c>
      <c r="BK13" s="87">
        <f>Mai!AM13</f>
        <v>0</v>
      </c>
      <c r="BL13" s="87">
        <f>Mai!AO13</f>
        <v>0</v>
      </c>
      <c r="BM13" s="87">
        <f>Mai!AQ13</f>
        <v>0</v>
      </c>
      <c r="BN13" s="87">
        <f>Mai!AS13</f>
        <v>0</v>
      </c>
      <c r="BO13" s="87">
        <f>Mai!AU13</f>
        <v>0</v>
      </c>
      <c r="BP13" s="86">
        <f>Mai!AK13</f>
        <v>0</v>
      </c>
      <c r="BQ13" s="79">
        <f>Juin!AR13</f>
        <v>0</v>
      </c>
      <c r="BR13" s="87">
        <f>Juin!AY13</f>
        <v>0</v>
      </c>
      <c r="BS13" s="87">
        <f>Juin!BA13</f>
        <v>0</v>
      </c>
      <c r="BT13" s="87">
        <f>Juin!BC13</f>
        <v>0</v>
      </c>
      <c r="BU13" s="87">
        <f>Juin!BE13</f>
        <v>0</v>
      </c>
      <c r="BV13" s="87">
        <f>Juin!BG13</f>
        <v>0</v>
      </c>
      <c r="BW13" s="86">
        <f>Juin!AW13</f>
        <v>0</v>
      </c>
      <c r="BX13" s="79">
        <f>Juillet!L13</f>
        <v>0</v>
      </c>
      <c r="BY13" s="87">
        <f>Juillet!S13</f>
        <v>0</v>
      </c>
      <c r="BZ13" s="87">
        <f>Juillet!U13</f>
        <v>0</v>
      </c>
      <c r="CA13" s="87">
        <f>Juillet!W13</f>
        <v>0</v>
      </c>
      <c r="CB13" s="87">
        <f>Juillet!Y13</f>
        <v>0</v>
      </c>
      <c r="CC13" s="87">
        <f>Juillet!AA13</f>
        <v>0</v>
      </c>
      <c r="CD13" s="86">
        <f>Juillet!Q13</f>
        <v>0</v>
      </c>
      <c r="CE13" s="79">
        <f>SUM(F13,M13,T13,AA13,AH13,AO13,AV13,BC13,BJ13,BQ13,BX13)</f>
        <v>0</v>
      </c>
      <c r="CF13" s="86">
        <f>IFERROR(CE13/C5,0)</f>
        <v>0</v>
      </c>
    </row>
    <row r="14" spans="1:84" x14ac:dyDescent="0.25">
      <c r="A14" s="2">
        <v>2</v>
      </c>
      <c r="B14" s="75" t="str">
        <f>Juillet!B14</f>
        <v xml:space="preserve"> </v>
      </c>
      <c r="C14" s="83">
        <f>SUM(Septembre!G14,Octobre!G14,Novembre!G14,Décembre!G14,Janvier!G14,Février!G14,Mars!G14,Avril!G14,Mai!G14,Juin!G14,Juillet!G14)</f>
        <v>0</v>
      </c>
      <c r="D14" s="83">
        <f>SUM(Septembre!AR14,Octobre!AN14,Novembre!AP14,Décembre!AP14,Janvier!AP14,Février!AH14,Mars!AZ14,Avril!AL14,Mai!AN14,Juin!AT14,Juillet!AN14)</f>
        <v>0</v>
      </c>
      <c r="E14" s="86">
        <f t="shared" ref="E14:E52" si="0">IFERROR(D14/C14,0)</f>
        <v>0</v>
      </c>
      <c r="F14" s="79">
        <f>Septembre!AR14</f>
        <v>0</v>
      </c>
      <c r="G14" s="87">
        <f>Septembre!AY14</f>
        <v>0</v>
      </c>
      <c r="H14" s="87">
        <f>Septembre!BA14</f>
        <v>0</v>
      </c>
      <c r="I14" s="79"/>
      <c r="J14" s="79"/>
      <c r="K14" s="79"/>
      <c r="L14" s="87">
        <f>Septembre!AW14</f>
        <v>0</v>
      </c>
      <c r="M14" s="79">
        <f>Octobre!AB14</f>
        <v>0</v>
      </c>
      <c r="N14" s="87">
        <f>Octobre!AI14</f>
        <v>0</v>
      </c>
      <c r="O14" s="87">
        <f>Octobre!AK14</f>
        <v>0</v>
      </c>
      <c r="P14" s="87">
        <f>Octobre!AM14</f>
        <v>0</v>
      </c>
      <c r="Q14" s="87">
        <f>Octobre!AO14</f>
        <v>0</v>
      </c>
      <c r="R14" s="87">
        <f>Octobre!AQ14</f>
        <v>0</v>
      </c>
      <c r="S14" s="86">
        <f>Octobre!AG14</f>
        <v>0</v>
      </c>
      <c r="T14" s="79">
        <f>Novembre!AL14</f>
        <v>0</v>
      </c>
      <c r="U14" s="87">
        <f>Novembre!AS14</f>
        <v>0</v>
      </c>
      <c r="V14" s="87">
        <f>Novembre!AU14</f>
        <v>0</v>
      </c>
      <c r="W14" s="87">
        <f>Novembre!AW14</f>
        <v>0</v>
      </c>
      <c r="X14" s="87">
        <f>Novembre!AY14</f>
        <v>0</v>
      </c>
      <c r="Y14" s="87">
        <f>Novembre!BA14</f>
        <v>0</v>
      </c>
      <c r="Z14" s="86">
        <f>Novembre!AQ14</f>
        <v>0</v>
      </c>
      <c r="AA14" s="79">
        <f>Décembre!AF14</f>
        <v>0</v>
      </c>
      <c r="AB14" s="87">
        <f>Décembre!AM14</f>
        <v>0</v>
      </c>
      <c r="AC14" s="87">
        <f>Décembre!AO14</f>
        <v>0</v>
      </c>
      <c r="AD14" s="87">
        <f>Décembre!AQ14</f>
        <v>0</v>
      </c>
      <c r="AE14" s="87">
        <f>Décembre!AS14</f>
        <v>0</v>
      </c>
      <c r="AF14" s="87">
        <f>Décembre!AU14</f>
        <v>0</v>
      </c>
      <c r="AG14" s="86">
        <f>Décembre!AK14</f>
        <v>0</v>
      </c>
      <c r="AH14" s="79">
        <f>Janvier!AN14</f>
        <v>0</v>
      </c>
      <c r="AI14" s="87">
        <f>Janvier!AU14</f>
        <v>0</v>
      </c>
      <c r="AJ14" s="87">
        <f>Janvier!AW14</f>
        <v>0</v>
      </c>
      <c r="AK14" s="87">
        <f>Janvier!AY14</f>
        <v>0</v>
      </c>
      <c r="AL14" s="87">
        <f>Janvier!BA14</f>
        <v>0</v>
      </c>
      <c r="AM14" s="87">
        <f>Janvier!BC14</f>
        <v>0</v>
      </c>
      <c r="AN14" s="86">
        <f>Janvier!AS14</f>
        <v>0</v>
      </c>
      <c r="AO14" s="79">
        <f>Février!X14</f>
        <v>0</v>
      </c>
      <c r="AP14" s="87">
        <f>Février!AE14</f>
        <v>0</v>
      </c>
      <c r="AQ14" s="87">
        <f>Février!AG14</f>
        <v>0</v>
      </c>
      <c r="AR14" s="87">
        <f>Février!AI14</f>
        <v>0</v>
      </c>
      <c r="AS14" s="87">
        <f>Février!AK14</f>
        <v>0</v>
      </c>
      <c r="AT14" s="87">
        <f>Février!AM14</f>
        <v>0</v>
      </c>
      <c r="AU14" s="86">
        <f>Février!AC14</f>
        <v>0</v>
      </c>
      <c r="AV14" s="79">
        <f>Mars!AR14</f>
        <v>0</v>
      </c>
      <c r="AW14" s="87">
        <f>Mars!AY14</f>
        <v>0</v>
      </c>
      <c r="AX14" s="87">
        <f>Mars!BA14</f>
        <v>0</v>
      </c>
      <c r="AY14" s="87">
        <f>Mars!BC14</f>
        <v>0</v>
      </c>
      <c r="AZ14" s="87">
        <f>Mars!BE14</f>
        <v>0</v>
      </c>
      <c r="BA14" s="87">
        <f>Mars!BG14</f>
        <v>0</v>
      </c>
      <c r="BB14" s="86">
        <f>Mars!AW14</f>
        <v>0</v>
      </c>
      <c r="BC14" s="79">
        <f>Avril!Z14</f>
        <v>0</v>
      </c>
      <c r="BD14" s="87">
        <f>Avril!AG14</f>
        <v>0</v>
      </c>
      <c r="BE14" s="87">
        <f>Avril!AI14</f>
        <v>0</v>
      </c>
      <c r="BF14" s="87">
        <f>Avril!AK14</f>
        <v>0</v>
      </c>
      <c r="BG14" s="87">
        <f>Avril!AM14</f>
        <v>0</v>
      </c>
      <c r="BH14" s="87">
        <f>Avril!AO14</f>
        <v>0</v>
      </c>
      <c r="BI14" s="86">
        <f>Avril!AE14</f>
        <v>0</v>
      </c>
      <c r="BJ14" s="79">
        <f>Mai!AF14</f>
        <v>0</v>
      </c>
      <c r="BK14" s="87">
        <f>Mai!AM14</f>
        <v>0</v>
      </c>
      <c r="BL14" s="87">
        <f>Mai!AO14</f>
        <v>0</v>
      </c>
      <c r="BM14" s="87">
        <f>Mai!AQ14</f>
        <v>0</v>
      </c>
      <c r="BN14" s="87">
        <f>Mai!AS14</f>
        <v>0</v>
      </c>
      <c r="BO14" s="87">
        <f>Mai!AU14</f>
        <v>0</v>
      </c>
      <c r="BP14" s="86">
        <f>Mai!AK14</f>
        <v>0</v>
      </c>
      <c r="BQ14" s="79">
        <f>Juin!AR14</f>
        <v>0</v>
      </c>
      <c r="BR14" s="87">
        <f>Juin!AY14</f>
        <v>0</v>
      </c>
      <c r="BS14" s="87">
        <f>Juin!BA14</f>
        <v>0</v>
      </c>
      <c r="BT14" s="87">
        <f>Juin!BC14</f>
        <v>0</v>
      </c>
      <c r="BU14" s="87">
        <f>Juin!BE14</f>
        <v>0</v>
      </c>
      <c r="BV14" s="87">
        <f>Juin!BG14</f>
        <v>0</v>
      </c>
      <c r="BW14" s="86">
        <f>Juin!AW14</f>
        <v>0</v>
      </c>
      <c r="BX14" s="79">
        <f>Juillet!L14</f>
        <v>0</v>
      </c>
      <c r="BY14" s="87">
        <f>Juillet!S14</f>
        <v>0</v>
      </c>
      <c r="BZ14" s="87">
        <f>Juillet!U14</f>
        <v>0</v>
      </c>
      <c r="CA14" s="87">
        <f>Juillet!W14</f>
        <v>0</v>
      </c>
      <c r="CB14" s="87">
        <f>Juillet!Y14</f>
        <v>0</v>
      </c>
      <c r="CC14" s="87">
        <f>Juillet!AA14</f>
        <v>0</v>
      </c>
      <c r="CD14" s="86">
        <f>Juillet!Q14</f>
        <v>0</v>
      </c>
      <c r="CE14" s="79">
        <f t="shared" ref="CE14:CE52" si="1">SUM(F14,M14,T14,AA14,AH14,AO14,AV14,BC14,BJ14,BQ14,BX14)</f>
        <v>0</v>
      </c>
      <c r="CF14" s="86">
        <f t="shared" ref="CF14:CF52" si="2">IFERROR(CE14/C6,0)</f>
        <v>0</v>
      </c>
    </row>
    <row r="15" spans="1:84" x14ac:dyDescent="0.25">
      <c r="A15" s="2">
        <v>3</v>
      </c>
      <c r="B15" s="75" t="str">
        <f>Juillet!B15</f>
        <v xml:space="preserve"> </v>
      </c>
      <c r="C15" s="83">
        <f>SUM(Septembre!G15,Octobre!G15,Novembre!G15,Décembre!G15,Janvier!G15,Février!G15,Mars!G15,Avril!G15,Mai!G15,Juin!G15,Juillet!G15)</f>
        <v>0</v>
      </c>
      <c r="D15" s="83">
        <f>SUM(Septembre!AR15,Octobre!AN15,Novembre!AP15,Décembre!AP15,Janvier!AP15,Février!AH15,Mars!AZ15,Avril!AL15,Mai!AN15,Juin!AT15,Juillet!AN15)</f>
        <v>0</v>
      </c>
      <c r="E15" s="86">
        <f t="shared" si="0"/>
        <v>0</v>
      </c>
      <c r="F15" s="79">
        <f>Septembre!AR15</f>
        <v>0</v>
      </c>
      <c r="G15" s="87">
        <f>Septembre!AY15</f>
        <v>0</v>
      </c>
      <c r="H15" s="87">
        <f>Septembre!BA15</f>
        <v>0</v>
      </c>
      <c r="I15" s="79"/>
      <c r="J15" s="79"/>
      <c r="K15" s="79"/>
      <c r="L15" s="87">
        <f>Septembre!AW15</f>
        <v>0</v>
      </c>
      <c r="M15" s="79">
        <f>Octobre!AB15</f>
        <v>0</v>
      </c>
      <c r="N15" s="87">
        <f>Octobre!AI15</f>
        <v>0</v>
      </c>
      <c r="O15" s="87">
        <f>Octobre!AK15</f>
        <v>0</v>
      </c>
      <c r="P15" s="87">
        <f>Octobre!AM15</f>
        <v>0</v>
      </c>
      <c r="Q15" s="87">
        <f>Octobre!AO15</f>
        <v>0</v>
      </c>
      <c r="R15" s="87">
        <f>Octobre!AQ15</f>
        <v>0</v>
      </c>
      <c r="S15" s="86">
        <f>Octobre!AG15</f>
        <v>0</v>
      </c>
      <c r="T15" s="79">
        <f>Novembre!AL15</f>
        <v>0</v>
      </c>
      <c r="U15" s="87">
        <f>Novembre!AS15</f>
        <v>0</v>
      </c>
      <c r="V15" s="87">
        <f>Novembre!AU15</f>
        <v>0</v>
      </c>
      <c r="W15" s="87">
        <f>Novembre!AW15</f>
        <v>0</v>
      </c>
      <c r="X15" s="87">
        <f>Novembre!AY15</f>
        <v>0</v>
      </c>
      <c r="Y15" s="87">
        <f>Novembre!BA15</f>
        <v>0</v>
      </c>
      <c r="Z15" s="86">
        <f>Novembre!AQ15</f>
        <v>0</v>
      </c>
      <c r="AA15" s="79">
        <f>Décembre!AF15</f>
        <v>0</v>
      </c>
      <c r="AB15" s="87">
        <f>Décembre!AM15</f>
        <v>0</v>
      </c>
      <c r="AC15" s="87">
        <f>Décembre!AO15</f>
        <v>0</v>
      </c>
      <c r="AD15" s="87">
        <f>Décembre!AQ15</f>
        <v>0</v>
      </c>
      <c r="AE15" s="87">
        <f>Décembre!AS15</f>
        <v>0</v>
      </c>
      <c r="AF15" s="87">
        <f>Décembre!AU15</f>
        <v>0</v>
      </c>
      <c r="AG15" s="86">
        <f>Décembre!AK15</f>
        <v>0</v>
      </c>
      <c r="AH15" s="79">
        <f>Janvier!AN15</f>
        <v>0</v>
      </c>
      <c r="AI15" s="87">
        <f>Janvier!AU15</f>
        <v>0</v>
      </c>
      <c r="AJ15" s="87">
        <f>Janvier!AW15</f>
        <v>0</v>
      </c>
      <c r="AK15" s="87">
        <f>Janvier!AY15</f>
        <v>0</v>
      </c>
      <c r="AL15" s="87">
        <f>Janvier!BA15</f>
        <v>0</v>
      </c>
      <c r="AM15" s="87">
        <f>Janvier!BC15</f>
        <v>0</v>
      </c>
      <c r="AN15" s="86">
        <f>Janvier!AS15</f>
        <v>0</v>
      </c>
      <c r="AO15" s="79">
        <f>Février!X15</f>
        <v>0</v>
      </c>
      <c r="AP15" s="87">
        <f>Février!AE15</f>
        <v>0</v>
      </c>
      <c r="AQ15" s="87">
        <f>Février!AG15</f>
        <v>0</v>
      </c>
      <c r="AR15" s="87">
        <f>Février!AI15</f>
        <v>0</v>
      </c>
      <c r="AS15" s="87">
        <f>Février!AK15</f>
        <v>0</v>
      </c>
      <c r="AT15" s="87">
        <f>Février!AM15</f>
        <v>0</v>
      </c>
      <c r="AU15" s="86">
        <f>Février!AC15</f>
        <v>0</v>
      </c>
      <c r="AV15" s="79">
        <f>Mars!AR15</f>
        <v>0</v>
      </c>
      <c r="AW15" s="87">
        <f>Mars!AY15</f>
        <v>0</v>
      </c>
      <c r="AX15" s="87">
        <f>Mars!BA15</f>
        <v>0</v>
      </c>
      <c r="AY15" s="87">
        <f>Mars!BC15</f>
        <v>0</v>
      </c>
      <c r="AZ15" s="87">
        <f>Mars!BE15</f>
        <v>0</v>
      </c>
      <c r="BA15" s="87">
        <f>Mars!BG15</f>
        <v>0</v>
      </c>
      <c r="BB15" s="86">
        <f>Mars!AW15</f>
        <v>0</v>
      </c>
      <c r="BC15" s="79">
        <f>Avril!Z15</f>
        <v>0</v>
      </c>
      <c r="BD15" s="87">
        <f>Avril!AG15</f>
        <v>0</v>
      </c>
      <c r="BE15" s="87">
        <f>Avril!AI15</f>
        <v>0</v>
      </c>
      <c r="BF15" s="87">
        <f>Avril!AK15</f>
        <v>0</v>
      </c>
      <c r="BG15" s="87">
        <f>Avril!AM15</f>
        <v>0</v>
      </c>
      <c r="BH15" s="87">
        <f>Avril!AO15</f>
        <v>0</v>
      </c>
      <c r="BI15" s="86">
        <f>Avril!AE15</f>
        <v>0</v>
      </c>
      <c r="BJ15" s="79">
        <f>Mai!AF15</f>
        <v>0</v>
      </c>
      <c r="BK15" s="87">
        <f>Mai!AM15</f>
        <v>0</v>
      </c>
      <c r="BL15" s="87">
        <f>Mai!AO15</f>
        <v>0</v>
      </c>
      <c r="BM15" s="87">
        <f>Mai!AQ15</f>
        <v>0</v>
      </c>
      <c r="BN15" s="87">
        <f>Mai!AS15</f>
        <v>0</v>
      </c>
      <c r="BO15" s="87">
        <f>Mai!AU15</f>
        <v>0</v>
      </c>
      <c r="BP15" s="86">
        <f>Mai!AK15</f>
        <v>0</v>
      </c>
      <c r="BQ15" s="79">
        <f>Juin!AR15</f>
        <v>0</v>
      </c>
      <c r="BR15" s="87">
        <f>Juin!AY15</f>
        <v>0</v>
      </c>
      <c r="BS15" s="87">
        <f>Juin!BA15</f>
        <v>0</v>
      </c>
      <c r="BT15" s="87">
        <f>Juin!BC15</f>
        <v>0</v>
      </c>
      <c r="BU15" s="87">
        <f>Juin!BE15</f>
        <v>0</v>
      </c>
      <c r="BV15" s="87">
        <f>Juin!BG15</f>
        <v>0</v>
      </c>
      <c r="BW15" s="86">
        <f>Juin!AW15</f>
        <v>0</v>
      </c>
      <c r="BX15" s="79">
        <f>Juillet!L15</f>
        <v>0</v>
      </c>
      <c r="BY15" s="87">
        <f>Juillet!S15</f>
        <v>0</v>
      </c>
      <c r="BZ15" s="87">
        <f>Juillet!U15</f>
        <v>0</v>
      </c>
      <c r="CA15" s="87">
        <f>Juillet!W15</f>
        <v>0</v>
      </c>
      <c r="CB15" s="87">
        <f>Juillet!Y15</f>
        <v>0</v>
      </c>
      <c r="CC15" s="87">
        <f>Juillet!AA15</f>
        <v>0</v>
      </c>
      <c r="CD15" s="86">
        <f>Juillet!Q15</f>
        <v>0</v>
      </c>
      <c r="CE15" s="79">
        <f t="shared" si="1"/>
        <v>0</v>
      </c>
      <c r="CF15" s="86">
        <f t="shared" si="2"/>
        <v>0</v>
      </c>
    </row>
    <row r="16" spans="1:84" x14ac:dyDescent="0.25">
      <c r="A16" s="2">
        <v>4</v>
      </c>
      <c r="B16" s="75" t="str">
        <f>Juillet!B16</f>
        <v xml:space="preserve"> </v>
      </c>
      <c r="C16" s="83">
        <f>SUM(Septembre!G16,Octobre!G16,Novembre!G16,Décembre!G16,Janvier!G16,Février!G16,Mars!G16,Avril!G16,Mai!G16,Juin!G16,Juillet!G16)</f>
        <v>0</v>
      </c>
      <c r="D16" s="83">
        <f>SUM(Septembre!AR16,Octobre!AN16,Novembre!AP16,Décembre!AP16,Janvier!AP16,Février!AH16,Mars!AZ16,Avril!AL16,Mai!AN16,Juin!AT16,Juillet!AN16)</f>
        <v>0</v>
      </c>
      <c r="E16" s="86">
        <f t="shared" si="0"/>
        <v>0</v>
      </c>
      <c r="F16" s="79">
        <f>Septembre!AR16</f>
        <v>0</v>
      </c>
      <c r="G16" s="87">
        <f>Septembre!AY16</f>
        <v>0</v>
      </c>
      <c r="H16" s="87">
        <f>Septembre!BA16</f>
        <v>0</v>
      </c>
      <c r="I16" s="79"/>
      <c r="J16" s="79"/>
      <c r="K16" s="79"/>
      <c r="L16" s="87">
        <f>Septembre!AW16</f>
        <v>0</v>
      </c>
      <c r="M16" s="79">
        <f>Octobre!AB16</f>
        <v>0</v>
      </c>
      <c r="N16" s="87">
        <f>Octobre!AI16</f>
        <v>0</v>
      </c>
      <c r="O16" s="87">
        <f>Octobre!AK16</f>
        <v>0</v>
      </c>
      <c r="P16" s="87">
        <f>Octobre!AM16</f>
        <v>0</v>
      </c>
      <c r="Q16" s="87">
        <f>Octobre!AO16</f>
        <v>0</v>
      </c>
      <c r="R16" s="87">
        <f>Octobre!AQ16</f>
        <v>0</v>
      </c>
      <c r="S16" s="86">
        <f>Octobre!AG16</f>
        <v>0</v>
      </c>
      <c r="T16" s="79">
        <f>Novembre!AL16</f>
        <v>0</v>
      </c>
      <c r="U16" s="87">
        <f>Novembre!AS16</f>
        <v>0</v>
      </c>
      <c r="V16" s="87">
        <f>Novembre!AU16</f>
        <v>0</v>
      </c>
      <c r="W16" s="87">
        <f>Novembre!AW16</f>
        <v>0</v>
      </c>
      <c r="X16" s="87">
        <f>Novembre!AY16</f>
        <v>0</v>
      </c>
      <c r="Y16" s="87">
        <f>Novembre!BA16</f>
        <v>0</v>
      </c>
      <c r="Z16" s="86">
        <f>Novembre!AQ16</f>
        <v>0</v>
      </c>
      <c r="AA16" s="79">
        <f>Décembre!AF16</f>
        <v>0</v>
      </c>
      <c r="AB16" s="87">
        <f>Décembre!AM16</f>
        <v>0</v>
      </c>
      <c r="AC16" s="87">
        <f>Décembre!AO16</f>
        <v>0</v>
      </c>
      <c r="AD16" s="87">
        <f>Décembre!AQ16</f>
        <v>0</v>
      </c>
      <c r="AE16" s="87">
        <f>Décembre!AS16</f>
        <v>0</v>
      </c>
      <c r="AF16" s="87">
        <f>Décembre!AU16</f>
        <v>0</v>
      </c>
      <c r="AG16" s="86">
        <f>Décembre!AK16</f>
        <v>0</v>
      </c>
      <c r="AH16" s="79">
        <f>Janvier!AN16</f>
        <v>0</v>
      </c>
      <c r="AI16" s="87">
        <f>Janvier!AU16</f>
        <v>0</v>
      </c>
      <c r="AJ16" s="87">
        <f>Janvier!AW16</f>
        <v>0</v>
      </c>
      <c r="AK16" s="87">
        <f>Janvier!AY16</f>
        <v>0</v>
      </c>
      <c r="AL16" s="87">
        <f>Janvier!BA16</f>
        <v>0</v>
      </c>
      <c r="AM16" s="87">
        <f>Janvier!BC16</f>
        <v>0</v>
      </c>
      <c r="AN16" s="86">
        <f>Janvier!AS16</f>
        <v>0</v>
      </c>
      <c r="AO16" s="79">
        <f>Février!X16</f>
        <v>0</v>
      </c>
      <c r="AP16" s="87">
        <f>Février!AE16</f>
        <v>0</v>
      </c>
      <c r="AQ16" s="87">
        <f>Février!AG16</f>
        <v>0</v>
      </c>
      <c r="AR16" s="87">
        <f>Février!AI16</f>
        <v>0</v>
      </c>
      <c r="AS16" s="87">
        <f>Février!AK16</f>
        <v>0</v>
      </c>
      <c r="AT16" s="87">
        <f>Février!AM16</f>
        <v>0</v>
      </c>
      <c r="AU16" s="86">
        <f>Février!AC16</f>
        <v>0</v>
      </c>
      <c r="AV16" s="79">
        <f>Mars!AR16</f>
        <v>0</v>
      </c>
      <c r="AW16" s="87">
        <f>Mars!AY16</f>
        <v>0</v>
      </c>
      <c r="AX16" s="87">
        <f>Mars!BA16</f>
        <v>0</v>
      </c>
      <c r="AY16" s="87">
        <f>Mars!BC16</f>
        <v>0</v>
      </c>
      <c r="AZ16" s="87">
        <f>Mars!BE16</f>
        <v>0</v>
      </c>
      <c r="BA16" s="87">
        <f>Mars!BG16</f>
        <v>0</v>
      </c>
      <c r="BB16" s="86">
        <f>Mars!AW16</f>
        <v>0</v>
      </c>
      <c r="BC16" s="79">
        <f>Avril!Z16</f>
        <v>0</v>
      </c>
      <c r="BD16" s="87">
        <f>Avril!AG16</f>
        <v>0</v>
      </c>
      <c r="BE16" s="87">
        <f>Avril!AI16</f>
        <v>0</v>
      </c>
      <c r="BF16" s="87">
        <f>Avril!AK16</f>
        <v>0</v>
      </c>
      <c r="BG16" s="87">
        <f>Avril!AM16</f>
        <v>0</v>
      </c>
      <c r="BH16" s="87">
        <f>Avril!AO16</f>
        <v>0</v>
      </c>
      <c r="BI16" s="86">
        <f>Avril!AE16</f>
        <v>0</v>
      </c>
      <c r="BJ16" s="79">
        <f>Mai!AF16</f>
        <v>0</v>
      </c>
      <c r="BK16" s="87">
        <f>Mai!AM16</f>
        <v>0</v>
      </c>
      <c r="BL16" s="87">
        <f>Mai!AO16</f>
        <v>0</v>
      </c>
      <c r="BM16" s="87">
        <f>Mai!AQ16</f>
        <v>0</v>
      </c>
      <c r="BN16" s="87">
        <f>Mai!AS16</f>
        <v>0</v>
      </c>
      <c r="BO16" s="87">
        <f>Mai!AU16</f>
        <v>0</v>
      </c>
      <c r="BP16" s="86">
        <f>Mai!AK16</f>
        <v>0</v>
      </c>
      <c r="BQ16" s="79">
        <f>Juin!AR16</f>
        <v>0</v>
      </c>
      <c r="BR16" s="87">
        <f>Juin!AY16</f>
        <v>0</v>
      </c>
      <c r="BS16" s="87">
        <f>Juin!BA16</f>
        <v>0</v>
      </c>
      <c r="BT16" s="87">
        <f>Juin!BC16</f>
        <v>0</v>
      </c>
      <c r="BU16" s="87">
        <f>Juin!BE16</f>
        <v>0</v>
      </c>
      <c r="BV16" s="87">
        <f>Juin!BG16</f>
        <v>0</v>
      </c>
      <c r="BW16" s="86">
        <f>Juin!AW16</f>
        <v>0</v>
      </c>
      <c r="BX16" s="79">
        <f>Juillet!L16</f>
        <v>0</v>
      </c>
      <c r="BY16" s="87">
        <f>Juillet!S16</f>
        <v>0</v>
      </c>
      <c r="BZ16" s="87">
        <f>Juillet!U16</f>
        <v>0</v>
      </c>
      <c r="CA16" s="87">
        <f>Juillet!W16</f>
        <v>0</v>
      </c>
      <c r="CB16" s="87">
        <f>Juillet!Y16</f>
        <v>0</v>
      </c>
      <c r="CC16" s="87">
        <f>Juillet!AA16</f>
        <v>0</v>
      </c>
      <c r="CD16" s="86">
        <f>Juillet!Q16</f>
        <v>0</v>
      </c>
      <c r="CE16" s="79">
        <f t="shared" si="1"/>
        <v>0</v>
      </c>
      <c r="CF16" s="86">
        <f t="shared" si="2"/>
        <v>0</v>
      </c>
    </row>
    <row r="17" spans="1:84" x14ac:dyDescent="0.25">
      <c r="A17" s="2">
        <v>5</v>
      </c>
      <c r="B17" s="75" t="str">
        <f>Juillet!B17</f>
        <v xml:space="preserve"> </v>
      </c>
      <c r="C17" s="83">
        <f>SUM(Septembre!G17,Octobre!G17,Novembre!G17,Décembre!G17,Janvier!G17,Février!G17,Mars!G17,Avril!G17,Mai!G17,Juin!G17,Juillet!G17)</f>
        <v>0</v>
      </c>
      <c r="D17" s="83">
        <f>SUM(Septembre!AR17,Octobre!AN17,Novembre!AP17,Décembre!AP17,Janvier!AP17,Février!AH17,Mars!AZ17,Avril!AL17,Mai!AN17,Juin!AT17,Juillet!AN17)</f>
        <v>0</v>
      </c>
      <c r="E17" s="86">
        <f t="shared" si="0"/>
        <v>0</v>
      </c>
      <c r="F17" s="79">
        <f>Septembre!AR17</f>
        <v>0</v>
      </c>
      <c r="G17" s="87">
        <f>Septembre!AY17</f>
        <v>0</v>
      </c>
      <c r="H17" s="87">
        <f>Septembre!BA17</f>
        <v>0</v>
      </c>
      <c r="I17" s="79"/>
      <c r="J17" s="79"/>
      <c r="K17" s="79"/>
      <c r="L17" s="87">
        <f>Septembre!AW17</f>
        <v>0</v>
      </c>
      <c r="M17" s="79">
        <f>Octobre!AB17</f>
        <v>0</v>
      </c>
      <c r="N17" s="87">
        <f>Octobre!AI17</f>
        <v>0</v>
      </c>
      <c r="O17" s="87">
        <f>Octobre!AK17</f>
        <v>0</v>
      </c>
      <c r="P17" s="87">
        <f>Octobre!AM17</f>
        <v>0</v>
      </c>
      <c r="Q17" s="87">
        <f>Octobre!AO17</f>
        <v>0</v>
      </c>
      <c r="R17" s="87">
        <f>Octobre!AQ17</f>
        <v>0</v>
      </c>
      <c r="S17" s="86">
        <f>Octobre!AG17</f>
        <v>0</v>
      </c>
      <c r="T17" s="79">
        <f>Novembre!AL17</f>
        <v>0</v>
      </c>
      <c r="U17" s="87">
        <f>Novembre!AS17</f>
        <v>0</v>
      </c>
      <c r="V17" s="87">
        <f>Novembre!AU17</f>
        <v>0</v>
      </c>
      <c r="W17" s="87">
        <f>Novembre!AW17</f>
        <v>0</v>
      </c>
      <c r="X17" s="87">
        <f>Novembre!AY17</f>
        <v>0</v>
      </c>
      <c r="Y17" s="87">
        <f>Novembre!BA17</f>
        <v>0</v>
      </c>
      <c r="Z17" s="86">
        <f>Novembre!AQ17</f>
        <v>0</v>
      </c>
      <c r="AA17" s="79">
        <f>Décembre!AF17</f>
        <v>0</v>
      </c>
      <c r="AB17" s="87">
        <f>Décembre!AM17</f>
        <v>0</v>
      </c>
      <c r="AC17" s="87">
        <f>Décembre!AO17</f>
        <v>0</v>
      </c>
      <c r="AD17" s="87">
        <f>Décembre!AQ17</f>
        <v>0</v>
      </c>
      <c r="AE17" s="87">
        <f>Décembre!AS17</f>
        <v>0</v>
      </c>
      <c r="AF17" s="87">
        <f>Décembre!AU17</f>
        <v>0</v>
      </c>
      <c r="AG17" s="86">
        <f>Décembre!AK17</f>
        <v>0</v>
      </c>
      <c r="AH17" s="79">
        <f>Janvier!AN17</f>
        <v>0</v>
      </c>
      <c r="AI17" s="87">
        <f>Janvier!AU17</f>
        <v>0</v>
      </c>
      <c r="AJ17" s="87">
        <f>Janvier!AW17</f>
        <v>0</v>
      </c>
      <c r="AK17" s="87">
        <f>Janvier!AY17</f>
        <v>0</v>
      </c>
      <c r="AL17" s="87">
        <f>Janvier!BA17</f>
        <v>0</v>
      </c>
      <c r="AM17" s="87">
        <f>Janvier!BC17</f>
        <v>0</v>
      </c>
      <c r="AN17" s="86">
        <f>Janvier!AS17</f>
        <v>0</v>
      </c>
      <c r="AO17" s="79">
        <f>Février!X17</f>
        <v>0</v>
      </c>
      <c r="AP17" s="87">
        <f>Février!AE17</f>
        <v>0</v>
      </c>
      <c r="AQ17" s="87">
        <f>Février!AG17</f>
        <v>0</v>
      </c>
      <c r="AR17" s="87">
        <f>Février!AI17</f>
        <v>0</v>
      </c>
      <c r="AS17" s="87">
        <f>Février!AK17</f>
        <v>0</v>
      </c>
      <c r="AT17" s="87">
        <f>Février!AM17</f>
        <v>0</v>
      </c>
      <c r="AU17" s="86">
        <f>Février!AC17</f>
        <v>0</v>
      </c>
      <c r="AV17" s="79">
        <f>Mars!AR17</f>
        <v>0</v>
      </c>
      <c r="AW17" s="87">
        <f>Mars!AY17</f>
        <v>0</v>
      </c>
      <c r="AX17" s="87">
        <f>Mars!BA17</f>
        <v>0</v>
      </c>
      <c r="AY17" s="87">
        <f>Mars!BC17</f>
        <v>0</v>
      </c>
      <c r="AZ17" s="87">
        <f>Mars!BE17</f>
        <v>0</v>
      </c>
      <c r="BA17" s="87">
        <f>Mars!BG17</f>
        <v>0</v>
      </c>
      <c r="BB17" s="86">
        <f>Mars!AW17</f>
        <v>0</v>
      </c>
      <c r="BC17" s="79">
        <f>Avril!Z17</f>
        <v>0</v>
      </c>
      <c r="BD17" s="87">
        <f>Avril!AG17</f>
        <v>0</v>
      </c>
      <c r="BE17" s="87">
        <f>Avril!AI17</f>
        <v>0</v>
      </c>
      <c r="BF17" s="87">
        <f>Avril!AK17</f>
        <v>0</v>
      </c>
      <c r="BG17" s="87">
        <f>Avril!AM17</f>
        <v>0</v>
      </c>
      <c r="BH17" s="87">
        <f>Avril!AO17</f>
        <v>0</v>
      </c>
      <c r="BI17" s="86">
        <f>Avril!AE17</f>
        <v>0</v>
      </c>
      <c r="BJ17" s="79">
        <f>Mai!AF17</f>
        <v>0</v>
      </c>
      <c r="BK17" s="87">
        <f>Mai!AM17</f>
        <v>0</v>
      </c>
      <c r="BL17" s="87">
        <f>Mai!AO17</f>
        <v>0</v>
      </c>
      <c r="BM17" s="87">
        <f>Mai!AQ17</f>
        <v>0</v>
      </c>
      <c r="BN17" s="87">
        <f>Mai!AS17</f>
        <v>0</v>
      </c>
      <c r="BO17" s="87">
        <f>Mai!AU17</f>
        <v>0</v>
      </c>
      <c r="BP17" s="86">
        <f>Mai!AK17</f>
        <v>0</v>
      </c>
      <c r="BQ17" s="79">
        <f>Juin!AR17</f>
        <v>0</v>
      </c>
      <c r="BR17" s="87">
        <f>Juin!AY17</f>
        <v>0</v>
      </c>
      <c r="BS17" s="87">
        <f>Juin!BA17</f>
        <v>0</v>
      </c>
      <c r="BT17" s="87">
        <f>Juin!BC17</f>
        <v>0</v>
      </c>
      <c r="BU17" s="87">
        <f>Juin!BE17</f>
        <v>0</v>
      </c>
      <c r="BV17" s="87">
        <f>Juin!BG17</f>
        <v>0</v>
      </c>
      <c r="BW17" s="86">
        <f>Juin!AW17</f>
        <v>0</v>
      </c>
      <c r="BX17" s="79">
        <f>Juillet!L17</f>
        <v>0</v>
      </c>
      <c r="BY17" s="87">
        <f>Juillet!S17</f>
        <v>0</v>
      </c>
      <c r="BZ17" s="87">
        <f>Juillet!U17</f>
        <v>0</v>
      </c>
      <c r="CA17" s="87">
        <f>Juillet!W17</f>
        <v>0</v>
      </c>
      <c r="CB17" s="87">
        <f>Juillet!Y17</f>
        <v>0</v>
      </c>
      <c r="CC17" s="87">
        <f>Juillet!AA17</f>
        <v>0</v>
      </c>
      <c r="CD17" s="86">
        <f>Juillet!Q17</f>
        <v>0</v>
      </c>
      <c r="CE17" s="79">
        <f t="shared" si="1"/>
        <v>0</v>
      </c>
      <c r="CF17" s="86">
        <f t="shared" si="2"/>
        <v>0</v>
      </c>
    </row>
    <row r="18" spans="1:84" x14ac:dyDescent="0.25">
      <c r="A18" s="2">
        <v>6</v>
      </c>
      <c r="B18" s="75" t="str">
        <f>Juillet!B18</f>
        <v xml:space="preserve"> </v>
      </c>
      <c r="C18" s="83">
        <f>SUM(Septembre!G18,Octobre!G18,Novembre!G18,Décembre!G18,Janvier!G18,Février!G18,Mars!G18,Avril!G18,Mai!G18,Juin!G18,Juillet!G18)</f>
        <v>0</v>
      </c>
      <c r="D18" s="83">
        <f>SUM(Septembre!AR18,Octobre!AN18,Novembre!AP18,Décembre!AP18,Janvier!AP18,Février!AH18,Mars!AZ18,Avril!AL18,Mai!AN18,Juin!AT18,Juillet!AN18)</f>
        <v>0</v>
      </c>
      <c r="E18" s="86">
        <f t="shared" si="0"/>
        <v>0</v>
      </c>
      <c r="F18" s="79">
        <f>Septembre!AR18</f>
        <v>0</v>
      </c>
      <c r="G18" s="87">
        <f>Septembre!AY18</f>
        <v>0</v>
      </c>
      <c r="H18" s="87">
        <f>Septembre!BA18</f>
        <v>0</v>
      </c>
      <c r="I18" s="79"/>
      <c r="J18" s="79"/>
      <c r="K18" s="79"/>
      <c r="L18" s="87">
        <f>Septembre!AW18</f>
        <v>0</v>
      </c>
      <c r="M18" s="79">
        <f>Octobre!AB18</f>
        <v>0</v>
      </c>
      <c r="N18" s="87">
        <f>Octobre!AI18</f>
        <v>0</v>
      </c>
      <c r="O18" s="87">
        <f>Octobre!AK18</f>
        <v>0</v>
      </c>
      <c r="P18" s="87">
        <f>Octobre!AM18</f>
        <v>0</v>
      </c>
      <c r="Q18" s="87">
        <f>Octobre!AO18</f>
        <v>0</v>
      </c>
      <c r="R18" s="87">
        <f>Octobre!AQ18</f>
        <v>0</v>
      </c>
      <c r="S18" s="86">
        <f>Octobre!AG18</f>
        <v>0</v>
      </c>
      <c r="T18" s="79">
        <f>Novembre!AL18</f>
        <v>0</v>
      </c>
      <c r="U18" s="87">
        <f>Novembre!AS18</f>
        <v>0</v>
      </c>
      <c r="V18" s="87">
        <f>Novembre!AU18</f>
        <v>0</v>
      </c>
      <c r="W18" s="87">
        <f>Novembre!AW18</f>
        <v>0</v>
      </c>
      <c r="X18" s="87">
        <f>Novembre!AY18</f>
        <v>0</v>
      </c>
      <c r="Y18" s="87">
        <f>Novembre!BA18</f>
        <v>0</v>
      </c>
      <c r="Z18" s="86">
        <f>Novembre!AQ18</f>
        <v>0</v>
      </c>
      <c r="AA18" s="79">
        <f>Décembre!AF18</f>
        <v>0</v>
      </c>
      <c r="AB18" s="87">
        <f>Décembre!AM18</f>
        <v>0</v>
      </c>
      <c r="AC18" s="87">
        <f>Décembre!AO18</f>
        <v>0</v>
      </c>
      <c r="AD18" s="87">
        <f>Décembre!AQ18</f>
        <v>0</v>
      </c>
      <c r="AE18" s="87">
        <f>Décembre!AS18</f>
        <v>0</v>
      </c>
      <c r="AF18" s="87">
        <f>Décembre!AU18</f>
        <v>0</v>
      </c>
      <c r="AG18" s="86">
        <f>Décembre!AK18</f>
        <v>0</v>
      </c>
      <c r="AH18" s="79">
        <f>Janvier!AN18</f>
        <v>0</v>
      </c>
      <c r="AI18" s="87">
        <f>Janvier!AU18</f>
        <v>0</v>
      </c>
      <c r="AJ18" s="87">
        <f>Janvier!AW18</f>
        <v>0</v>
      </c>
      <c r="AK18" s="87">
        <f>Janvier!AY18</f>
        <v>0</v>
      </c>
      <c r="AL18" s="87">
        <f>Janvier!BA18</f>
        <v>0</v>
      </c>
      <c r="AM18" s="87">
        <f>Janvier!BC18</f>
        <v>0</v>
      </c>
      <c r="AN18" s="86">
        <f>Janvier!AS18</f>
        <v>0</v>
      </c>
      <c r="AO18" s="79">
        <f>Février!X18</f>
        <v>0</v>
      </c>
      <c r="AP18" s="87">
        <f>Février!AE18</f>
        <v>0</v>
      </c>
      <c r="AQ18" s="87">
        <f>Février!AG18</f>
        <v>0</v>
      </c>
      <c r="AR18" s="87">
        <f>Février!AI18</f>
        <v>0</v>
      </c>
      <c r="AS18" s="87">
        <f>Février!AK18</f>
        <v>0</v>
      </c>
      <c r="AT18" s="87">
        <f>Février!AM18</f>
        <v>0</v>
      </c>
      <c r="AU18" s="86">
        <f>Février!AC18</f>
        <v>0</v>
      </c>
      <c r="AV18" s="79">
        <f>Mars!AR18</f>
        <v>0</v>
      </c>
      <c r="AW18" s="87">
        <f>Mars!AY18</f>
        <v>0</v>
      </c>
      <c r="AX18" s="87">
        <f>Mars!BA18</f>
        <v>0</v>
      </c>
      <c r="AY18" s="87">
        <f>Mars!BC18</f>
        <v>0</v>
      </c>
      <c r="AZ18" s="87">
        <f>Mars!BE18</f>
        <v>0</v>
      </c>
      <c r="BA18" s="87">
        <f>Mars!BG18</f>
        <v>0</v>
      </c>
      <c r="BB18" s="86">
        <f>Mars!AW18</f>
        <v>0</v>
      </c>
      <c r="BC18" s="79">
        <f>Avril!Z18</f>
        <v>0</v>
      </c>
      <c r="BD18" s="87">
        <f>Avril!AG18</f>
        <v>0</v>
      </c>
      <c r="BE18" s="87">
        <f>Avril!AI18</f>
        <v>0</v>
      </c>
      <c r="BF18" s="87">
        <f>Avril!AK18</f>
        <v>0</v>
      </c>
      <c r="BG18" s="87">
        <f>Avril!AM18</f>
        <v>0</v>
      </c>
      <c r="BH18" s="87">
        <f>Avril!AO18</f>
        <v>0</v>
      </c>
      <c r="BI18" s="86">
        <f>Avril!AE18</f>
        <v>0</v>
      </c>
      <c r="BJ18" s="79">
        <f>Mai!AF18</f>
        <v>0</v>
      </c>
      <c r="BK18" s="87">
        <f>Mai!AM18</f>
        <v>0</v>
      </c>
      <c r="BL18" s="87">
        <f>Mai!AO18</f>
        <v>0</v>
      </c>
      <c r="BM18" s="87">
        <f>Mai!AQ18</f>
        <v>0</v>
      </c>
      <c r="BN18" s="87">
        <f>Mai!AS18</f>
        <v>0</v>
      </c>
      <c r="BO18" s="87">
        <f>Mai!AU18</f>
        <v>0</v>
      </c>
      <c r="BP18" s="86">
        <f>Mai!AK18</f>
        <v>0</v>
      </c>
      <c r="BQ18" s="79">
        <f>Juin!AR18</f>
        <v>0</v>
      </c>
      <c r="BR18" s="87">
        <f>Juin!AY18</f>
        <v>0</v>
      </c>
      <c r="BS18" s="87">
        <f>Juin!BA18</f>
        <v>0</v>
      </c>
      <c r="BT18" s="87">
        <f>Juin!BC18</f>
        <v>0</v>
      </c>
      <c r="BU18" s="87">
        <f>Juin!BE18</f>
        <v>0</v>
      </c>
      <c r="BV18" s="87">
        <f>Juin!BG18</f>
        <v>0</v>
      </c>
      <c r="BW18" s="86">
        <f>Juin!AW18</f>
        <v>0</v>
      </c>
      <c r="BX18" s="79">
        <f>Juillet!L18</f>
        <v>0</v>
      </c>
      <c r="BY18" s="87">
        <f>Juillet!S18</f>
        <v>0</v>
      </c>
      <c r="BZ18" s="87">
        <f>Juillet!U18</f>
        <v>0</v>
      </c>
      <c r="CA18" s="87">
        <f>Juillet!W18</f>
        <v>0</v>
      </c>
      <c r="CB18" s="87">
        <f>Juillet!Y18</f>
        <v>0</v>
      </c>
      <c r="CC18" s="87">
        <f>Juillet!AA18</f>
        <v>0</v>
      </c>
      <c r="CD18" s="86">
        <f>Juillet!Q18</f>
        <v>0</v>
      </c>
      <c r="CE18" s="79">
        <f t="shared" si="1"/>
        <v>0</v>
      </c>
      <c r="CF18" s="86">
        <f t="shared" si="2"/>
        <v>0</v>
      </c>
    </row>
    <row r="19" spans="1:84" x14ac:dyDescent="0.25">
      <c r="A19" s="2">
        <v>7</v>
      </c>
      <c r="B19" s="75" t="str">
        <f>Juillet!B19</f>
        <v xml:space="preserve"> </v>
      </c>
      <c r="C19" s="83">
        <f>SUM(Septembre!G19,Octobre!G19,Novembre!G19,Décembre!G19,Janvier!G19,Février!G19,Mars!G19,Avril!G19,Mai!G19,Juin!G19,Juillet!G19)</f>
        <v>0</v>
      </c>
      <c r="D19" s="83">
        <f>SUM(Septembre!AR19,Octobre!AN19,Novembre!AP19,Décembre!AP19,Janvier!AP19,Février!AH19,Mars!AZ19,Avril!AL19,Mai!AN19,Juin!AT19,Juillet!AN19)</f>
        <v>0</v>
      </c>
      <c r="E19" s="86">
        <f t="shared" si="0"/>
        <v>0</v>
      </c>
      <c r="F19" s="79">
        <f>Septembre!AR19</f>
        <v>0</v>
      </c>
      <c r="G19" s="87">
        <f>Septembre!AY19</f>
        <v>0</v>
      </c>
      <c r="H19" s="87">
        <f>Septembre!BA19</f>
        <v>0</v>
      </c>
      <c r="I19" s="79"/>
      <c r="J19" s="79"/>
      <c r="K19" s="79"/>
      <c r="L19" s="87">
        <f>Septembre!AW19</f>
        <v>0</v>
      </c>
      <c r="M19" s="79">
        <f>Octobre!AB19</f>
        <v>0</v>
      </c>
      <c r="N19" s="87">
        <f>Octobre!AI19</f>
        <v>0</v>
      </c>
      <c r="O19" s="87">
        <f>Octobre!AK19</f>
        <v>0</v>
      </c>
      <c r="P19" s="87">
        <f>Octobre!AM19</f>
        <v>0</v>
      </c>
      <c r="Q19" s="87">
        <f>Octobre!AO19</f>
        <v>0</v>
      </c>
      <c r="R19" s="87">
        <f>Octobre!AQ19</f>
        <v>0</v>
      </c>
      <c r="S19" s="86">
        <f>Octobre!AG19</f>
        <v>0</v>
      </c>
      <c r="T19" s="79">
        <f>Novembre!AL19</f>
        <v>0</v>
      </c>
      <c r="U19" s="87">
        <f>Novembre!AS19</f>
        <v>0</v>
      </c>
      <c r="V19" s="87">
        <f>Novembre!AU19</f>
        <v>0</v>
      </c>
      <c r="W19" s="87">
        <f>Novembre!AW19</f>
        <v>0</v>
      </c>
      <c r="X19" s="87">
        <f>Novembre!AY19</f>
        <v>0</v>
      </c>
      <c r="Y19" s="87">
        <f>Novembre!BA19</f>
        <v>0</v>
      </c>
      <c r="Z19" s="86">
        <f>Novembre!AQ19</f>
        <v>0</v>
      </c>
      <c r="AA19" s="79">
        <f>Décembre!AF19</f>
        <v>0</v>
      </c>
      <c r="AB19" s="87">
        <f>Décembre!AM19</f>
        <v>0</v>
      </c>
      <c r="AC19" s="87">
        <f>Décembre!AO19</f>
        <v>0</v>
      </c>
      <c r="AD19" s="87">
        <f>Décembre!AQ19</f>
        <v>0</v>
      </c>
      <c r="AE19" s="87">
        <f>Décembre!AS19</f>
        <v>0</v>
      </c>
      <c r="AF19" s="87">
        <f>Décembre!AU19</f>
        <v>0</v>
      </c>
      <c r="AG19" s="86">
        <f>Décembre!AK19</f>
        <v>0</v>
      </c>
      <c r="AH19" s="79">
        <f>Janvier!AN19</f>
        <v>0</v>
      </c>
      <c r="AI19" s="87">
        <f>Janvier!AU19</f>
        <v>0</v>
      </c>
      <c r="AJ19" s="87">
        <f>Janvier!AW19</f>
        <v>0</v>
      </c>
      <c r="AK19" s="87">
        <f>Janvier!AY19</f>
        <v>0</v>
      </c>
      <c r="AL19" s="87">
        <f>Janvier!BA19</f>
        <v>0</v>
      </c>
      <c r="AM19" s="87">
        <f>Janvier!BC19</f>
        <v>0</v>
      </c>
      <c r="AN19" s="86">
        <f>Janvier!AS19</f>
        <v>0</v>
      </c>
      <c r="AO19" s="79">
        <f>Février!X19</f>
        <v>0</v>
      </c>
      <c r="AP19" s="87">
        <f>Février!AE19</f>
        <v>0</v>
      </c>
      <c r="AQ19" s="87">
        <f>Février!AG19</f>
        <v>0</v>
      </c>
      <c r="AR19" s="87">
        <f>Février!AI19</f>
        <v>0</v>
      </c>
      <c r="AS19" s="87">
        <f>Février!AK19</f>
        <v>0</v>
      </c>
      <c r="AT19" s="87">
        <f>Février!AM19</f>
        <v>0</v>
      </c>
      <c r="AU19" s="86">
        <f>Février!AC19</f>
        <v>0</v>
      </c>
      <c r="AV19" s="79">
        <f>Mars!AR19</f>
        <v>0</v>
      </c>
      <c r="AW19" s="87">
        <f>Mars!AY19</f>
        <v>0</v>
      </c>
      <c r="AX19" s="87">
        <f>Mars!BA19</f>
        <v>0</v>
      </c>
      <c r="AY19" s="87">
        <f>Mars!BC19</f>
        <v>0</v>
      </c>
      <c r="AZ19" s="87">
        <f>Mars!BE19</f>
        <v>0</v>
      </c>
      <c r="BA19" s="87">
        <f>Mars!BG19</f>
        <v>0</v>
      </c>
      <c r="BB19" s="86">
        <f>Mars!AW19</f>
        <v>0</v>
      </c>
      <c r="BC19" s="79">
        <f>Avril!Z19</f>
        <v>0</v>
      </c>
      <c r="BD19" s="87">
        <f>Avril!AG19</f>
        <v>0</v>
      </c>
      <c r="BE19" s="87">
        <f>Avril!AI19</f>
        <v>0</v>
      </c>
      <c r="BF19" s="87">
        <f>Avril!AK19</f>
        <v>0</v>
      </c>
      <c r="BG19" s="87">
        <f>Avril!AM19</f>
        <v>0</v>
      </c>
      <c r="BH19" s="87">
        <f>Avril!AO19</f>
        <v>0</v>
      </c>
      <c r="BI19" s="86">
        <f>Avril!AE19</f>
        <v>0</v>
      </c>
      <c r="BJ19" s="79">
        <f>Mai!AF19</f>
        <v>0</v>
      </c>
      <c r="BK19" s="87">
        <f>Mai!AM19</f>
        <v>0</v>
      </c>
      <c r="BL19" s="87">
        <f>Mai!AO19</f>
        <v>0</v>
      </c>
      <c r="BM19" s="87">
        <f>Mai!AQ19</f>
        <v>0</v>
      </c>
      <c r="BN19" s="87">
        <f>Mai!AS19</f>
        <v>0</v>
      </c>
      <c r="BO19" s="87">
        <f>Mai!AU19</f>
        <v>0</v>
      </c>
      <c r="BP19" s="86">
        <f>Mai!AK19</f>
        <v>0</v>
      </c>
      <c r="BQ19" s="79">
        <f>Juin!AR19</f>
        <v>0</v>
      </c>
      <c r="BR19" s="87">
        <f>Juin!AY19</f>
        <v>0</v>
      </c>
      <c r="BS19" s="87">
        <f>Juin!BA19</f>
        <v>0</v>
      </c>
      <c r="BT19" s="87">
        <f>Juin!BC19</f>
        <v>0</v>
      </c>
      <c r="BU19" s="87">
        <f>Juin!BE19</f>
        <v>0</v>
      </c>
      <c r="BV19" s="87">
        <f>Juin!BG19</f>
        <v>0</v>
      </c>
      <c r="BW19" s="86">
        <f>Juin!AW19</f>
        <v>0</v>
      </c>
      <c r="BX19" s="79">
        <f>Juillet!L19</f>
        <v>0</v>
      </c>
      <c r="BY19" s="87">
        <f>Juillet!S19</f>
        <v>0</v>
      </c>
      <c r="BZ19" s="87">
        <f>Juillet!U19</f>
        <v>0</v>
      </c>
      <c r="CA19" s="87">
        <f>Juillet!W19</f>
        <v>0</v>
      </c>
      <c r="CB19" s="87">
        <f>Juillet!Y19</f>
        <v>0</v>
      </c>
      <c r="CC19" s="87">
        <f>Juillet!AA19</f>
        <v>0</v>
      </c>
      <c r="CD19" s="86">
        <f>Juillet!Q19</f>
        <v>0</v>
      </c>
      <c r="CE19" s="79">
        <f t="shared" si="1"/>
        <v>0</v>
      </c>
      <c r="CF19" s="86">
        <f t="shared" si="2"/>
        <v>0</v>
      </c>
    </row>
    <row r="20" spans="1:84" x14ac:dyDescent="0.25">
      <c r="A20" s="2">
        <v>8</v>
      </c>
      <c r="B20" s="75" t="str">
        <f>Juillet!B20</f>
        <v xml:space="preserve"> </v>
      </c>
      <c r="C20" s="83">
        <f>SUM(Septembre!G20,Octobre!G20,Novembre!G20,Décembre!G20,Janvier!G20,Février!G20,Mars!G20,Avril!G20,Mai!G20,Juin!G20,Juillet!G20)</f>
        <v>0</v>
      </c>
      <c r="D20" s="83">
        <f>SUM(Septembre!AR20,Octobre!AN20,Novembre!AP20,Décembre!AP20,Janvier!AP20,Février!AH20,Mars!AZ20,Avril!AL20,Mai!AN20,Juin!AT20,Juillet!AN20)</f>
        <v>0</v>
      </c>
      <c r="E20" s="86">
        <f t="shared" si="0"/>
        <v>0</v>
      </c>
      <c r="F20" s="79">
        <f>Septembre!AR20</f>
        <v>0</v>
      </c>
      <c r="G20" s="87">
        <f>Septembre!AY20</f>
        <v>0</v>
      </c>
      <c r="H20" s="87">
        <f>Septembre!BA20</f>
        <v>0</v>
      </c>
      <c r="I20" s="79"/>
      <c r="J20" s="79"/>
      <c r="K20" s="79"/>
      <c r="L20" s="87">
        <f>Septembre!AW20</f>
        <v>0</v>
      </c>
      <c r="M20" s="79">
        <f>Octobre!AB20</f>
        <v>0</v>
      </c>
      <c r="N20" s="87">
        <f>Octobre!AI20</f>
        <v>0</v>
      </c>
      <c r="O20" s="87">
        <f>Octobre!AK20</f>
        <v>0</v>
      </c>
      <c r="P20" s="87">
        <f>Octobre!AM20</f>
        <v>0</v>
      </c>
      <c r="Q20" s="87">
        <f>Octobre!AO20</f>
        <v>0</v>
      </c>
      <c r="R20" s="87">
        <f>Octobre!AQ20</f>
        <v>0</v>
      </c>
      <c r="S20" s="86">
        <f>Octobre!AG20</f>
        <v>0</v>
      </c>
      <c r="T20" s="79">
        <f>Novembre!AL20</f>
        <v>0</v>
      </c>
      <c r="U20" s="87">
        <f>Novembre!AS20</f>
        <v>0</v>
      </c>
      <c r="V20" s="87">
        <f>Novembre!AU20</f>
        <v>0</v>
      </c>
      <c r="W20" s="87">
        <f>Novembre!AW20</f>
        <v>0</v>
      </c>
      <c r="X20" s="87">
        <f>Novembre!AY20</f>
        <v>0</v>
      </c>
      <c r="Y20" s="87">
        <f>Novembre!BA20</f>
        <v>0</v>
      </c>
      <c r="Z20" s="86">
        <f>Novembre!AQ20</f>
        <v>0</v>
      </c>
      <c r="AA20" s="79">
        <f>Décembre!AF20</f>
        <v>0</v>
      </c>
      <c r="AB20" s="87">
        <f>Décembre!AM20</f>
        <v>0</v>
      </c>
      <c r="AC20" s="87">
        <f>Décembre!AO20</f>
        <v>0</v>
      </c>
      <c r="AD20" s="87">
        <f>Décembre!AQ20</f>
        <v>0</v>
      </c>
      <c r="AE20" s="87">
        <f>Décembre!AS20</f>
        <v>0</v>
      </c>
      <c r="AF20" s="87">
        <f>Décembre!AU20</f>
        <v>0</v>
      </c>
      <c r="AG20" s="86">
        <f>Décembre!AK20</f>
        <v>0</v>
      </c>
      <c r="AH20" s="79">
        <f>Janvier!AN20</f>
        <v>0</v>
      </c>
      <c r="AI20" s="87">
        <f>Janvier!AU20</f>
        <v>0</v>
      </c>
      <c r="AJ20" s="87">
        <f>Janvier!AW20</f>
        <v>0</v>
      </c>
      <c r="AK20" s="87">
        <f>Janvier!AY20</f>
        <v>0</v>
      </c>
      <c r="AL20" s="87">
        <f>Janvier!BA20</f>
        <v>0</v>
      </c>
      <c r="AM20" s="87">
        <f>Janvier!BC20</f>
        <v>0</v>
      </c>
      <c r="AN20" s="86">
        <f>Janvier!AS20</f>
        <v>0</v>
      </c>
      <c r="AO20" s="79">
        <f>Février!X20</f>
        <v>0</v>
      </c>
      <c r="AP20" s="87">
        <f>Février!AE20</f>
        <v>0</v>
      </c>
      <c r="AQ20" s="87">
        <f>Février!AG20</f>
        <v>0</v>
      </c>
      <c r="AR20" s="87">
        <f>Février!AI20</f>
        <v>0</v>
      </c>
      <c r="AS20" s="87">
        <f>Février!AK20</f>
        <v>0</v>
      </c>
      <c r="AT20" s="87">
        <f>Février!AM20</f>
        <v>0</v>
      </c>
      <c r="AU20" s="86">
        <f>Février!AC20</f>
        <v>0</v>
      </c>
      <c r="AV20" s="79">
        <f>Mars!AR20</f>
        <v>0</v>
      </c>
      <c r="AW20" s="87">
        <f>Mars!AY20</f>
        <v>0</v>
      </c>
      <c r="AX20" s="87">
        <f>Mars!BA20</f>
        <v>0</v>
      </c>
      <c r="AY20" s="87">
        <f>Mars!BC20</f>
        <v>0</v>
      </c>
      <c r="AZ20" s="87">
        <f>Mars!BE20</f>
        <v>0</v>
      </c>
      <c r="BA20" s="87">
        <f>Mars!BG20</f>
        <v>0</v>
      </c>
      <c r="BB20" s="86">
        <f>Mars!AW20</f>
        <v>0</v>
      </c>
      <c r="BC20" s="79">
        <f>Avril!Z20</f>
        <v>0</v>
      </c>
      <c r="BD20" s="87">
        <f>Avril!AG20</f>
        <v>0</v>
      </c>
      <c r="BE20" s="87">
        <f>Avril!AI20</f>
        <v>0</v>
      </c>
      <c r="BF20" s="87">
        <f>Avril!AK20</f>
        <v>0</v>
      </c>
      <c r="BG20" s="87">
        <f>Avril!AM20</f>
        <v>0</v>
      </c>
      <c r="BH20" s="87">
        <f>Avril!AO20</f>
        <v>0</v>
      </c>
      <c r="BI20" s="86">
        <f>Avril!AE20</f>
        <v>0</v>
      </c>
      <c r="BJ20" s="79">
        <f>Mai!AF20</f>
        <v>0</v>
      </c>
      <c r="BK20" s="87">
        <f>Mai!AM20</f>
        <v>0</v>
      </c>
      <c r="BL20" s="87">
        <f>Mai!AO20</f>
        <v>0</v>
      </c>
      <c r="BM20" s="87">
        <f>Mai!AQ20</f>
        <v>0</v>
      </c>
      <c r="BN20" s="87">
        <f>Mai!AS20</f>
        <v>0</v>
      </c>
      <c r="BO20" s="87">
        <f>Mai!AU20</f>
        <v>0</v>
      </c>
      <c r="BP20" s="86">
        <f>Mai!AK20</f>
        <v>0</v>
      </c>
      <c r="BQ20" s="79">
        <f>Juin!AR20</f>
        <v>0</v>
      </c>
      <c r="BR20" s="87">
        <f>Juin!AY20</f>
        <v>0</v>
      </c>
      <c r="BS20" s="87">
        <f>Juin!BA20</f>
        <v>0</v>
      </c>
      <c r="BT20" s="87">
        <f>Juin!BC20</f>
        <v>0</v>
      </c>
      <c r="BU20" s="87">
        <f>Juin!BE20</f>
        <v>0</v>
      </c>
      <c r="BV20" s="87">
        <f>Juin!BG20</f>
        <v>0</v>
      </c>
      <c r="BW20" s="86">
        <f>Juin!AW20</f>
        <v>0</v>
      </c>
      <c r="BX20" s="79">
        <f>Juillet!L20</f>
        <v>0</v>
      </c>
      <c r="BY20" s="87">
        <f>Juillet!S20</f>
        <v>0</v>
      </c>
      <c r="BZ20" s="87">
        <f>Juillet!U20</f>
        <v>0</v>
      </c>
      <c r="CA20" s="87">
        <f>Juillet!W20</f>
        <v>0</v>
      </c>
      <c r="CB20" s="87">
        <f>Juillet!Y20</f>
        <v>0</v>
      </c>
      <c r="CC20" s="87">
        <f>Juillet!AA20</f>
        <v>0</v>
      </c>
      <c r="CD20" s="86">
        <f>Juillet!Q20</f>
        <v>0</v>
      </c>
      <c r="CE20" s="79">
        <f t="shared" si="1"/>
        <v>0</v>
      </c>
      <c r="CF20" s="86">
        <f t="shared" si="2"/>
        <v>0</v>
      </c>
    </row>
    <row r="21" spans="1:84" x14ac:dyDescent="0.25">
      <c r="A21" s="2">
        <v>9</v>
      </c>
      <c r="B21" s="75" t="str">
        <f>Juillet!B21</f>
        <v xml:space="preserve"> </v>
      </c>
      <c r="C21" s="83">
        <f>SUM(Septembre!G21,Octobre!G21,Novembre!G21,Décembre!G21,Janvier!G21,Février!G21,Mars!G21,Avril!G21,Mai!G21,Juin!G21,Juillet!G21)</f>
        <v>0</v>
      </c>
      <c r="D21" s="83">
        <f>SUM(Septembre!AR21,Octobre!AN21,Novembre!AP21,Décembre!AP21,Janvier!AP21,Février!AH21,Mars!AZ21,Avril!AL21,Mai!AN21,Juin!AT21,Juillet!AN21)</f>
        <v>0</v>
      </c>
      <c r="E21" s="86">
        <f t="shared" si="0"/>
        <v>0</v>
      </c>
      <c r="F21" s="79">
        <f>Septembre!AR21</f>
        <v>0</v>
      </c>
      <c r="G21" s="87">
        <f>Septembre!AY21</f>
        <v>0</v>
      </c>
      <c r="H21" s="87">
        <f>Septembre!BA21</f>
        <v>0</v>
      </c>
      <c r="I21" s="79"/>
      <c r="J21" s="79"/>
      <c r="K21" s="79"/>
      <c r="L21" s="87">
        <f>Septembre!AW21</f>
        <v>0</v>
      </c>
      <c r="M21" s="79">
        <f>Octobre!AB21</f>
        <v>0</v>
      </c>
      <c r="N21" s="87">
        <f>Octobre!AI21</f>
        <v>0</v>
      </c>
      <c r="O21" s="87">
        <f>Octobre!AK21</f>
        <v>0</v>
      </c>
      <c r="P21" s="87">
        <f>Octobre!AM21</f>
        <v>0</v>
      </c>
      <c r="Q21" s="87">
        <f>Octobre!AO21</f>
        <v>0</v>
      </c>
      <c r="R21" s="87">
        <f>Octobre!AQ21</f>
        <v>0</v>
      </c>
      <c r="S21" s="86">
        <f>Octobre!AG21</f>
        <v>0</v>
      </c>
      <c r="T21" s="79">
        <f>Novembre!AL21</f>
        <v>0</v>
      </c>
      <c r="U21" s="87">
        <f>Novembre!AS21</f>
        <v>0</v>
      </c>
      <c r="V21" s="87">
        <f>Novembre!AU21</f>
        <v>0</v>
      </c>
      <c r="W21" s="87">
        <f>Novembre!AW21</f>
        <v>0</v>
      </c>
      <c r="X21" s="87">
        <f>Novembre!AY21</f>
        <v>0</v>
      </c>
      <c r="Y21" s="87">
        <f>Novembre!BA21</f>
        <v>0</v>
      </c>
      <c r="Z21" s="86">
        <f>Novembre!AQ21</f>
        <v>0</v>
      </c>
      <c r="AA21" s="79">
        <f>Décembre!AF21</f>
        <v>0</v>
      </c>
      <c r="AB21" s="87">
        <f>Décembre!AM21</f>
        <v>0</v>
      </c>
      <c r="AC21" s="87">
        <f>Décembre!AO21</f>
        <v>0</v>
      </c>
      <c r="AD21" s="87">
        <f>Décembre!AQ21</f>
        <v>0</v>
      </c>
      <c r="AE21" s="87">
        <f>Décembre!AS21</f>
        <v>0</v>
      </c>
      <c r="AF21" s="87">
        <f>Décembre!AU21</f>
        <v>0</v>
      </c>
      <c r="AG21" s="86">
        <f>Décembre!AK21</f>
        <v>0</v>
      </c>
      <c r="AH21" s="79">
        <f>Janvier!AN21</f>
        <v>0</v>
      </c>
      <c r="AI21" s="87">
        <f>Janvier!AU21</f>
        <v>0</v>
      </c>
      <c r="AJ21" s="87">
        <f>Janvier!AW21</f>
        <v>0</v>
      </c>
      <c r="AK21" s="87">
        <f>Janvier!AY21</f>
        <v>0</v>
      </c>
      <c r="AL21" s="87">
        <f>Janvier!BA21</f>
        <v>0</v>
      </c>
      <c r="AM21" s="87">
        <f>Janvier!BC21</f>
        <v>0</v>
      </c>
      <c r="AN21" s="86">
        <f>Janvier!AS21</f>
        <v>0</v>
      </c>
      <c r="AO21" s="79">
        <f>Février!X21</f>
        <v>0</v>
      </c>
      <c r="AP21" s="87">
        <f>Février!AE21</f>
        <v>0</v>
      </c>
      <c r="AQ21" s="87">
        <f>Février!AG21</f>
        <v>0</v>
      </c>
      <c r="AR21" s="87">
        <f>Février!AI21</f>
        <v>0</v>
      </c>
      <c r="AS21" s="87">
        <f>Février!AK21</f>
        <v>0</v>
      </c>
      <c r="AT21" s="87">
        <f>Février!AM21</f>
        <v>0</v>
      </c>
      <c r="AU21" s="86">
        <f>Février!AC21</f>
        <v>0</v>
      </c>
      <c r="AV21" s="79">
        <f>Mars!AR21</f>
        <v>0</v>
      </c>
      <c r="AW21" s="87">
        <f>Mars!AY21</f>
        <v>0</v>
      </c>
      <c r="AX21" s="87">
        <f>Mars!BA21</f>
        <v>0</v>
      </c>
      <c r="AY21" s="87">
        <f>Mars!BC21</f>
        <v>0</v>
      </c>
      <c r="AZ21" s="87">
        <f>Mars!BE21</f>
        <v>0</v>
      </c>
      <c r="BA21" s="87">
        <f>Mars!BG21</f>
        <v>0</v>
      </c>
      <c r="BB21" s="86">
        <f>Mars!AW21</f>
        <v>0</v>
      </c>
      <c r="BC21" s="79">
        <f>Avril!Z21</f>
        <v>0</v>
      </c>
      <c r="BD21" s="87">
        <f>Avril!AG21</f>
        <v>0</v>
      </c>
      <c r="BE21" s="87">
        <f>Avril!AI21</f>
        <v>0</v>
      </c>
      <c r="BF21" s="87">
        <f>Avril!AK21</f>
        <v>0</v>
      </c>
      <c r="BG21" s="87">
        <f>Avril!AM21</f>
        <v>0</v>
      </c>
      <c r="BH21" s="87">
        <f>Avril!AO21</f>
        <v>0</v>
      </c>
      <c r="BI21" s="86">
        <f>Avril!AE21</f>
        <v>0</v>
      </c>
      <c r="BJ21" s="79">
        <f>Mai!AF21</f>
        <v>0</v>
      </c>
      <c r="BK21" s="87">
        <f>Mai!AM21</f>
        <v>0</v>
      </c>
      <c r="BL21" s="87">
        <f>Mai!AO21</f>
        <v>0</v>
      </c>
      <c r="BM21" s="87">
        <f>Mai!AQ21</f>
        <v>0</v>
      </c>
      <c r="BN21" s="87">
        <f>Mai!AS21</f>
        <v>0</v>
      </c>
      <c r="BO21" s="87">
        <f>Mai!AU21</f>
        <v>0</v>
      </c>
      <c r="BP21" s="86">
        <f>Mai!AK21</f>
        <v>0</v>
      </c>
      <c r="BQ21" s="79">
        <f>Juin!AR21</f>
        <v>0</v>
      </c>
      <c r="BR21" s="87">
        <f>Juin!AY21</f>
        <v>0</v>
      </c>
      <c r="BS21" s="87">
        <f>Juin!BA21</f>
        <v>0</v>
      </c>
      <c r="BT21" s="87">
        <f>Juin!BC21</f>
        <v>0</v>
      </c>
      <c r="BU21" s="87">
        <f>Juin!BE21</f>
        <v>0</v>
      </c>
      <c r="BV21" s="87">
        <f>Juin!BG21</f>
        <v>0</v>
      </c>
      <c r="BW21" s="86">
        <f>Juin!AW21</f>
        <v>0</v>
      </c>
      <c r="BX21" s="79">
        <f>Juillet!L21</f>
        <v>0</v>
      </c>
      <c r="BY21" s="87">
        <f>Juillet!S21</f>
        <v>0</v>
      </c>
      <c r="BZ21" s="87">
        <f>Juillet!U21</f>
        <v>0</v>
      </c>
      <c r="CA21" s="87">
        <f>Juillet!W21</f>
        <v>0</v>
      </c>
      <c r="CB21" s="87">
        <f>Juillet!Y21</f>
        <v>0</v>
      </c>
      <c r="CC21" s="87">
        <f>Juillet!AA21</f>
        <v>0</v>
      </c>
      <c r="CD21" s="86">
        <f>Juillet!Q21</f>
        <v>0</v>
      </c>
      <c r="CE21" s="79">
        <f t="shared" si="1"/>
        <v>0</v>
      </c>
      <c r="CF21" s="86">
        <f t="shared" si="2"/>
        <v>0</v>
      </c>
    </row>
    <row r="22" spans="1:84" x14ac:dyDescent="0.25">
      <c r="A22" s="2">
        <v>10</v>
      </c>
      <c r="B22" s="75" t="str">
        <f>Juillet!B22</f>
        <v xml:space="preserve"> </v>
      </c>
      <c r="C22" s="83">
        <f>SUM(Septembre!G22,Octobre!G22,Novembre!G22,Décembre!G22,Janvier!G22,Février!G22,Mars!G22,Avril!G22,Mai!G22,Juin!G22,Juillet!G22)</f>
        <v>0</v>
      </c>
      <c r="D22" s="83">
        <f>SUM(Septembre!AR22,Octobre!AN22,Novembre!AP22,Décembre!AP22,Janvier!AP22,Février!AH22,Mars!AZ22,Avril!AL22,Mai!AN22,Juin!AT22,Juillet!AN22)</f>
        <v>0</v>
      </c>
      <c r="E22" s="86">
        <f t="shared" si="0"/>
        <v>0</v>
      </c>
      <c r="F22" s="79">
        <f>Septembre!AR22</f>
        <v>0</v>
      </c>
      <c r="G22" s="87">
        <f>Septembre!AY22</f>
        <v>0</v>
      </c>
      <c r="H22" s="87">
        <f>Septembre!BA22</f>
        <v>0</v>
      </c>
      <c r="I22" s="79"/>
      <c r="J22" s="79"/>
      <c r="K22" s="79"/>
      <c r="L22" s="87">
        <f>Septembre!AW22</f>
        <v>0</v>
      </c>
      <c r="M22" s="79">
        <f>Octobre!AB22</f>
        <v>0</v>
      </c>
      <c r="N22" s="87">
        <f>Octobre!AI22</f>
        <v>0</v>
      </c>
      <c r="O22" s="87">
        <f>Octobre!AK22</f>
        <v>0</v>
      </c>
      <c r="P22" s="87">
        <f>Octobre!AM22</f>
        <v>0</v>
      </c>
      <c r="Q22" s="87">
        <f>Octobre!AO22</f>
        <v>0</v>
      </c>
      <c r="R22" s="87">
        <f>Octobre!AQ22</f>
        <v>0</v>
      </c>
      <c r="S22" s="86">
        <f>Octobre!AG22</f>
        <v>0</v>
      </c>
      <c r="T22" s="79">
        <f>Novembre!AL22</f>
        <v>0</v>
      </c>
      <c r="U22" s="87">
        <f>Novembre!AS22</f>
        <v>0</v>
      </c>
      <c r="V22" s="87">
        <f>Novembre!AU22</f>
        <v>0</v>
      </c>
      <c r="W22" s="87">
        <f>Novembre!AW22</f>
        <v>0</v>
      </c>
      <c r="X22" s="87">
        <f>Novembre!AY22</f>
        <v>0</v>
      </c>
      <c r="Y22" s="87">
        <f>Novembre!BA22</f>
        <v>0</v>
      </c>
      <c r="Z22" s="86">
        <f>Novembre!AQ22</f>
        <v>0</v>
      </c>
      <c r="AA22" s="79">
        <f>Décembre!AF22</f>
        <v>0</v>
      </c>
      <c r="AB22" s="87">
        <f>Décembre!AM22</f>
        <v>0</v>
      </c>
      <c r="AC22" s="87">
        <f>Décembre!AO22</f>
        <v>0</v>
      </c>
      <c r="AD22" s="87">
        <f>Décembre!AQ22</f>
        <v>0</v>
      </c>
      <c r="AE22" s="87">
        <f>Décembre!AS22</f>
        <v>0</v>
      </c>
      <c r="AF22" s="87">
        <f>Décembre!AU22</f>
        <v>0</v>
      </c>
      <c r="AG22" s="86">
        <f>Décembre!AK22</f>
        <v>0</v>
      </c>
      <c r="AH22" s="79">
        <f>Janvier!AN22</f>
        <v>0</v>
      </c>
      <c r="AI22" s="87">
        <f>Janvier!AU22</f>
        <v>0</v>
      </c>
      <c r="AJ22" s="87">
        <f>Janvier!AW22</f>
        <v>0</v>
      </c>
      <c r="AK22" s="87">
        <f>Janvier!AY22</f>
        <v>0</v>
      </c>
      <c r="AL22" s="87">
        <f>Janvier!BA22</f>
        <v>0</v>
      </c>
      <c r="AM22" s="87">
        <f>Janvier!BC22</f>
        <v>0</v>
      </c>
      <c r="AN22" s="86">
        <f>Janvier!AS22</f>
        <v>0</v>
      </c>
      <c r="AO22" s="79">
        <f>Février!X22</f>
        <v>0</v>
      </c>
      <c r="AP22" s="87">
        <f>Février!AE22</f>
        <v>0</v>
      </c>
      <c r="AQ22" s="87">
        <f>Février!AG22</f>
        <v>0</v>
      </c>
      <c r="AR22" s="87">
        <f>Février!AI22</f>
        <v>0</v>
      </c>
      <c r="AS22" s="87">
        <f>Février!AK22</f>
        <v>0</v>
      </c>
      <c r="AT22" s="87">
        <f>Février!AM22</f>
        <v>0</v>
      </c>
      <c r="AU22" s="86">
        <f>Février!AC22</f>
        <v>0</v>
      </c>
      <c r="AV22" s="79">
        <f>Mars!AR22</f>
        <v>0</v>
      </c>
      <c r="AW22" s="87">
        <f>Mars!AY22</f>
        <v>0</v>
      </c>
      <c r="AX22" s="87">
        <f>Mars!BA22</f>
        <v>0</v>
      </c>
      <c r="AY22" s="87">
        <f>Mars!BC22</f>
        <v>0</v>
      </c>
      <c r="AZ22" s="87">
        <f>Mars!BE22</f>
        <v>0</v>
      </c>
      <c r="BA22" s="87">
        <f>Mars!BG22</f>
        <v>0</v>
      </c>
      <c r="BB22" s="86">
        <f>Mars!AW22</f>
        <v>0</v>
      </c>
      <c r="BC22" s="79">
        <f>Avril!Z22</f>
        <v>0</v>
      </c>
      <c r="BD22" s="87">
        <f>Avril!AG22</f>
        <v>0</v>
      </c>
      <c r="BE22" s="87">
        <f>Avril!AI22</f>
        <v>0</v>
      </c>
      <c r="BF22" s="87">
        <f>Avril!AK22</f>
        <v>0</v>
      </c>
      <c r="BG22" s="87">
        <f>Avril!AM22</f>
        <v>0</v>
      </c>
      <c r="BH22" s="87">
        <f>Avril!AO22</f>
        <v>0</v>
      </c>
      <c r="BI22" s="86">
        <f>Avril!AE22</f>
        <v>0</v>
      </c>
      <c r="BJ22" s="79">
        <f>Mai!AF22</f>
        <v>0</v>
      </c>
      <c r="BK22" s="87">
        <f>Mai!AM22</f>
        <v>0</v>
      </c>
      <c r="BL22" s="87">
        <f>Mai!AO22</f>
        <v>0</v>
      </c>
      <c r="BM22" s="87">
        <f>Mai!AQ22</f>
        <v>0</v>
      </c>
      <c r="BN22" s="87">
        <f>Mai!AS22</f>
        <v>0</v>
      </c>
      <c r="BO22" s="87">
        <f>Mai!AU22</f>
        <v>0</v>
      </c>
      <c r="BP22" s="86">
        <f>Mai!AK22</f>
        <v>0</v>
      </c>
      <c r="BQ22" s="79">
        <f>Juin!AR22</f>
        <v>0</v>
      </c>
      <c r="BR22" s="87">
        <f>Juin!AY22</f>
        <v>0</v>
      </c>
      <c r="BS22" s="87">
        <f>Juin!BA22</f>
        <v>0</v>
      </c>
      <c r="BT22" s="87">
        <f>Juin!BC22</f>
        <v>0</v>
      </c>
      <c r="BU22" s="87">
        <f>Juin!BE22</f>
        <v>0</v>
      </c>
      <c r="BV22" s="87">
        <f>Juin!BG22</f>
        <v>0</v>
      </c>
      <c r="BW22" s="86">
        <f>Juin!AW22</f>
        <v>0</v>
      </c>
      <c r="BX22" s="79">
        <f>Juillet!L22</f>
        <v>0</v>
      </c>
      <c r="BY22" s="87">
        <f>Juillet!S22</f>
        <v>0</v>
      </c>
      <c r="BZ22" s="87">
        <f>Juillet!U22</f>
        <v>0</v>
      </c>
      <c r="CA22" s="87">
        <f>Juillet!W22</f>
        <v>0</v>
      </c>
      <c r="CB22" s="87">
        <f>Juillet!Y22</f>
        <v>0</v>
      </c>
      <c r="CC22" s="87">
        <f>Juillet!AA22</f>
        <v>0</v>
      </c>
      <c r="CD22" s="86">
        <f>Juillet!Q22</f>
        <v>0</v>
      </c>
      <c r="CE22" s="79">
        <f t="shared" si="1"/>
        <v>0</v>
      </c>
      <c r="CF22" s="86">
        <f t="shared" si="2"/>
        <v>0</v>
      </c>
    </row>
    <row r="23" spans="1:84" x14ac:dyDescent="0.25">
      <c r="A23" s="2">
        <v>11</v>
      </c>
      <c r="B23" s="75" t="str">
        <f>Juillet!B23</f>
        <v xml:space="preserve"> </v>
      </c>
      <c r="C23" s="83">
        <f>SUM(Septembre!G23,Octobre!G23,Novembre!G23,Décembre!G23,Janvier!G23,Février!G23,Mars!G23,Avril!G23,Mai!G23,Juin!G23,Juillet!G23)</f>
        <v>0</v>
      </c>
      <c r="D23" s="83">
        <f>SUM(Septembre!AR23,Octobre!AN23,Novembre!AP23,Décembre!AP23,Janvier!AP23,Février!AH23,Mars!AZ23,Avril!AL23,Mai!AN23,Juin!AT23,Juillet!AN23)</f>
        <v>0</v>
      </c>
      <c r="E23" s="86">
        <f t="shared" si="0"/>
        <v>0</v>
      </c>
      <c r="F23" s="79">
        <f>Septembre!AR23</f>
        <v>0</v>
      </c>
      <c r="G23" s="87">
        <f>Septembre!AY23</f>
        <v>0</v>
      </c>
      <c r="H23" s="87">
        <f>Septembre!BA23</f>
        <v>0</v>
      </c>
      <c r="I23" s="79"/>
      <c r="J23" s="79"/>
      <c r="K23" s="79"/>
      <c r="L23" s="87">
        <f>Septembre!AW23</f>
        <v>0</v>
      </c>
      <c r="M23" s="79">
        <f>Octobre!AB23</f>
        <v>0</v>
      </c>
      <c r="N23" s="87">
        <f>Octobre!AI23</f>
        <v>0</v>
      </c>
      <c r="O23" s="87">
        <f>Octobre!AK23</f>
        <v>0</v>
      </c>
      <c r="P23" s="87">
        <f>Octobre!AM23</f>
        <v>0</v>
      </c>
      <c r="Q23" s="87">
        <f>Octobre!AO23</f>
        <v>0</v>
      </c>
      <c r="R23" s="87">
        <f>Octobre!AQ23</f>
        <v>0</v>
      </c>
      <c r="S23" s="86">
        <f>Octobre!AG23</f>
        <v>0</v>
      </c>
      <c r="T23" s="79">
        <f>Novembre!AL23</f>
        <v>0</v>
      </c>
      <c r="U23" s="87">
        <f>Novembre!AS23</f>
        <v>0</v>
      </c>
      <c r="V23" s="87">
        <f>Novembre!AU23</f>
        <v>0</v>
      </c>
      <c r="W23" s="87">
        <f>Novembre!AW23</f>
        <v>0</v>
      </c>
      <c r="X23" s="87">
        <f>Novembre!AY23</f>
        <v>0</v>
      </c>
      <c r="Y23" s="87">
        <f>Novembre!BA23</f>
        <v>0</v>
      </c>
      <c r="Z23" s="86">
        <f>Novembre!AQ23</f>
        <v>0</v>
      </c>
      <c r="AA23" s="79">
        <f>Décembre!AF23</f>
        <v>0</v>
      </c>
      <c r="AB23" s="87">
        <f>Décembre!AM23</f>
        <v>0</v>
      </c>
      <c r="AC23" s="87">
        <f>Décembre!AO23</f>
        <v>0</v>
      </c>
      <c r="AD23" s="87">
        <f>Décembre!AQ23</f>
        <v>0</v>
      </c>
      <c r="AE23" s="87">
        <f>Décembre!AS23</f>
        <v>0</v>
      </c>
      <c r="AF23" s="87">
        <f>Décembre!AU23</f>
        <v>0</v>
      </c>
      <c r="AG23" s="86">
        <f>Décembre!AK23</f>
        <v>0</v>
      </c>
      <c r="AH23" s="79">
        <f>Janvier!AN23</f>
        <v>0</v>
      </c>
      <c r="AI23" s="87">
        <f>Janvier!AU23</f>
        <v>0</v>
      </c>
      <c r="AJ23" s="87">
        <f>Janvier!AW23</f>
        <v>0</v>
      </c>
      <c r="AK23" s="87">
        <f>Janvier!AY23</f>
        <v>0</v>
      </c>
      <c r="AL23" s="87">
        <f>Janvier!BA23</f>
        <v>0</v>
      </c>
      <c r="AM23" s="87">
        <f>Janvier!BC23</f>
        <v>0</v>
      </c>
      <c r="AN23" s="86">
        <f>Janvier!AS23</f>
        <v>0</v>
      </c>
      <c r="AO23" s="79">
        <f>Février!X23</f>
        <v>0</v>
      </c>
      <c r="AP23" s="87">
        <f>Février!AE23</f>
        <v>0</v>
      </c>
      <c r="AQ23" s="87">
        <f>Février!AG23</f>
        <v>0</v>
      </c>
      <c r="AR23" s="87">
        <f>Février!AI23</f>
        <v>0</v>
      </c>
      <c r="AS23" s="87">
        <f>Février!AK23</f>
        <v>0</v>
      </c>
      <c r="AT23" s="87">
        <f>Février!AM23</f>
        <v>0</v>
      </c>
      <c r="AU23" s="86">
        <f>Février!AC23</f>
        <v>0</v>
      </c>
      <c r="AV23" s="79">
        <f>Mars!AR23</f>
        <v>0</v>
      </c>
      <c r="AW23" s="87">
        <f>Mars!AY23</f>
        <v>0</v>
      </c>
      <c r="AX23" s="87">
        <f>Mars!BA23</f>
        <v>0</v>
      </c>
      <c r="AY23" s="87">
        <f>Mars!BC23</f>
        <v>0</v>
      </c>
      <c r="AZ23" s="87">
        <f>Mars!BE23</f>
        <v>0</v>
      </c>
      <c r="BA23" s="87">
        <f>Mars!BG23</f>
        <v>0</v>
      </c>
      <c r="BB23" s="86">
        <f>Mars!AW23</f>
        <v>0</v>
      </c>
      <c r="BC23" s="79">
        <f>Avril!Z23</f>
        <v>0</v>
      </c>
      <c r="BD23" s="87">
        <f>Avril!AG23</f>
        <v>0</v>
      </c>
      <c r="BE23" s="87">
        <f>Avril!AI23</f>
        <v>0</v>
      </c>
      <c r="BF23" s="87">
        <f>Avril!AK23</f>
        <v>0</v>
      </c>
      <c r="BG23" s="87">
        <f>Avril!AM23</f>
        <v>0</v>
      </c>
      <c r="BH23" s="87">
        <f>Avril!AO23</f>
        <v>0</v>
      </c>
      <c r="BI23" s="86">
        <f>Avril!AE23</f>
        <v>0</v>
      </c>
      <c r="BJ23" s="79">
        <f>Mai!AF23</f>
        <v>0</v>
      </c>
      <c r="BK23" s="87">
        <f>Mai!AM23</f>
        <v>0</v>
      </c>
      <c r="BL23" s="87">
        <f>Mai!AO23</f>
        <v>0</v>
      </c>
      <c r="BM23" s="87">
        <f>Mai!AQ23</f>
        <v>0</v>
      </c>
      <c r="BN23" s="87">
        <f>Mai!AS23</f>
        <v>0</v>
      </c>
      <c r="BO23" s="87">
        <f>Mai!AU23</f>
        <v>0</v>
      </c>
      <c r="BP23" s="86">
        <f>Mai!AK23</f>
        <v>0</v>
      </c>
      <c r="BQ23" s="79">
        <f>Juin!AR23</f>
        <v>0</v>
      </c>
      <c r="BR23" s="87">
        <f>Juin!AY23</f>
        <v>0</v>
      </c>
      <c r="BS23" s="87">
        <f>Juin!BA23</f>
        <v>0</v>
      </c>
      <c r="BT23" s="87">
        <f>Juin!BC23</f>
        <v>0</v>
      </c>
      <c r="BU23" s="87">
        <f>Juin!BE23</f>
        <v>0</v>
      </c>
      <c r="BV23" s="87">
        <f>Juin!BG23</f>
        <v>0</v>
      </c>
      <c r="BW23" s="86">
        <f>Juin!AW23</f>
        <v>0</v>
      </c>
      <c r="BX23" s="79">
        <f>Juillet!L23</f>
        <v>0</v>
      </c>
      <c r="BY23" s="87">
        <f>Juillet!S23</f>
        <v>0</v>
      </c>
      <c r="BZ23" s="87">
        <f>Juillet!U23</f>
        <v>0</v>
      </c>
      <c r="CA23" s="87">
        <f>Juillet!W23</f>
        <v>0</v>
      </c>
      <c r="CB23" s="87">
        <f>Juillet!Y23</f>
        <v>0</v>
      </c>
      <c r="CC23" s="87">
        <f>Juillet!AA23</f>
        <v>0</v>
      </c>
      <c r="CD23" s="86">
        <f>Juillet!Q23</f>
        <v>0</v>
      </c>
      <c r="CE23" s="79">
        <f t="shared" si="1"/>
        <v>0</v>
      </c>
      <c r="CF23" s="86">
        <f t="shared" si="2"/>
        <v>0</v>
      </c>
    </row>
    <row r="24" spans="1:84" x14ac:dyDescent="0.25">
      <c r="A24" s="2">
        <v>12</v>
      </c>
      <c r="B24" s="75" t="str">
        <f>Juillet!B24</f>
        <v xml:space="preserve"> </v>
      </c>
      <c r="C24" s="83">
        <f>SUM(Septembre!G24,Octobre!G24,Novembre!G24,Décembre!G24,Janvier!G24,Février!G24,Mars!G24,Avril!G24,Mai!G24,Juin!G24,Juillet!G24)</f>
        <v>0</v>
      </c>
      <c r="D24" s="83">
        <f>SUM(Septembre!AR24,Octobre!AN24,Novembre!AP24,Décembre!AP24,Janvier!AP24,Février!AH24,Mars!AZ24,Avril!AL24,Mai!AN24,Juin!AT24,Juillet!AN24)</f>
        <v>0</v>
      </c>
      <c r="E24" s="86">
        <f t="shared" si="0"/>
        <v>0</v>
      </c>
      <c r="F24" s="79">
        <f>Septembre!AR24</f>
        <v>0</v>
      </c>
      <c r="G24" s="87">
        <f>Septembre!AY24</f>
        <v>0</v>
      </c>
      <c r="H24" s="87">
        <f>Septembre!BA24</f>
        <v>0</v>
      </c>
      <c r="I24" s="79"/>
      <c r="J24" s="79"/>
      <c r="K24" s="79"/>
      <c r="L24" s="87">
        <f>Septembre!AW24</f>
        <v>0</v>
      </c>
      <c r="M24" s="79">
        <f>Octobre!AB24</f>
        <v>0</v>
      </c>
      <c r="N24" s="87">
        <f>Octobre!AI24</f>
        <v>0</v>
      </c>
      <c r="O24" s="87">
        <f>Octobre!AK24</f>
        <v>0</v>
      </c>
      <c r="P24" s="87">
        <f>Octobre!AM24</f>
        <v>0</v>
      </c>
      <c r="Q24" s="87">
        <f>Octobre!AO24</f>
        <v>0</v>
      </c>
      <c r="R24" s="87">
        <f>Octobre!AQ24</f>
        <v>0</v>
      </c>
      <c r="S24" s="86">
        <f>Octobre!AG24</f>
        <v>0</v>
      </c>
      <c r="T24" s="79">
        <f>Novembre!AL24</f>
        <v>0</v>
      </c>
      <c r="U24" s="87">
        <f>Novembre!AS24</f>
        <v>0</v>
      </c>
      <c r="V24" s="87">
        <f>Novembre!AU24</f>
        <v>0</v>
      </c>
      <c r="W24" s="87">
        <f>Novembre!AW24</f>
        <v>0</v>
      </c>
      <c r="X24" s="87">
        <f>Novembre!AY24</f>
        <v>0</v>
      </c>
      <c r="Y24" s="87">
        <f>Novembre!BA24</f>
        <v>0</v>
      </c>
      <c r="Z24" s="86">
        <f>Novembre!AQ24</f>
        <v>0</v>
      </c>
      <c r="AA24" s="79">
        <f>Décembre!AF24</f>
        <v>0</v>
      </c>
      <c r="AB24" s="87">
        <f>Décembre!AM24</f>
        <v>0</v>
      </c>
      <c r="AC24" s="87">
        <f>Décembre!AO24</f>
        <v>0</v>
      </c>
      <c r="AD24" s="87">
        <f>Décembre!AQ24</f>
        <v>0</v>
      </c>
      <c r="AE24" s="87">
        <f>Décembre!AS24</f>
        <v>0</v>
      </c>
      <c r="AF24" s="87">
        <f>Décembre!AU24</f>
        <v>0</v>
      </c>
      <c r="AG24" s="86">
        <f>Décembre!AK24</f>
        <v>0</v>
      </c>
      <c r="AH24" s="79">
        <f>Janvier!AN24</f>
        <v>0</v>
      </c>
      <c r="AI24" s="87">
        <f>Janvier!AU24</f>
        <v>0</v>
      </c>
      <c r="AJ24" s="87">
        <f>Janvier!AW24</f>
        <v>0</v>
      </c>
      <c r="AK24" s="87">
        <f>Janvier!AY24</f>
        <v>0</v>
      </c>
      <c r="AL24" s="87">
        <f>Janvier!BA24</f>
        <v>0</v>
      </c>
      <c r="AM24" s="87">
        <f>Janvier!BC24</f>
        <v>0</v>
      </c>
      <c r="AN24" s="86">
        <f>Janvier!AS24</f>
        <v>0</v>
      </c>
      <c r="AO24" s="79">
        <f>Février!X24</f>
        <v>0</v>
      </c>
      <c r="AP24" s="87">
        <f>Février!AE24</f>
        <v>0</v>
      </c>
      <c r="AQ24" s="87">
        <f>Février!AG24</f>
        <v>0</v>
      </c>
      <c r="AR24" s="87">
        <f>Février!AI24</f>
        <v>0</v>
      </c>
      <c r="AS24" s="87">
        <f>Février!AK24</f>
        <v>0</v>
      </c>
      <c r="AT24" s="87">
        <f>Février!AM24</f>
        <v>0</v>
      </c>
      <c r="AU24" s="86">
        <f>Février!AC24</f>
        <v>0</v>
      </c>
      <c r="AV24" s="79">
        <f>Mars!AR24</f>
        <v>0</v>
      </c>
      <c r="AW24" s="87">
        <f>Mars!AY24</f>
        <v>0</v>
      </c>
      <c r="AX24" s="87">
        <f>Mars!BA24</f>
        <v>0</v>
      </c>
      <c r="AY24" s="87">
        <f>Mars!BC24</f>
        <v>0</v>
      </c>
      <c r="AZ24" s="87">
        <f>Mars!BE24</f>
        <v>0</v>
      </c>
      <c r="BA24" s="87">
        <f>Mars!BG24</f>
        <v>0</v>
      </c>
      <c r="BB24" s="86">
        <f>Mars!AW24</f>
        <v>0</v>
      </c>
      <c r="BC24" s="79">
        <f>Avril!Z24</f>
        <v>0</v>
      </c>
      <c r="BD24" s="87">
        <f>Avril!AG24</f>
        <v>0</v>
      </c>
      <c r="BE24" s="87">
        <f>Avril!AI24</f>
        <v>0</v>
      </c>
      <c r="BF24" s="87">
        <f>Avril!AK24</f>
        <v>0</v>
      </c>
      <c r="BG24" s="87">
        <f>Avril!AM24</f>
        <v>0</v>
      </c>
      <c r="BH24" s="87">
        <f>Avril!AO24</f>
        <v>0</v>
      </c>
      <c r="BI24" s="86">
        <f>Avril!AE24</f>
        <v>0</v>
      </c>
      <c r="BJ24" s="79">
        <f>Mai!AF24</f>
        <v>0</v>
      </c>
      <c r="BK24" s="87">
        <f>Mai!AM24</f>
        <v>0</v>
      </c>
      <c r="BL24" s="87">
        <f>Mai!AO24</f>
        <v>0</v>
      </c>
      <c r="BM24" s="87">
        <f>Mai!AQ24</f>
        <v>0</v>
      </c>
      <c r="BN24" s="87">
        <f>Mai!AS24</f>
        <v>0</v>
      </c>
      <c r="BO24" s="87">
        <f>Mai!AU24</f>
        <v>0</v>
      </c>
      <c r="BP24" s="86">
        <f>Mai!AK24</f>
        <v>0</v>
      </c>
      <c r="BQ24" s="79">
        <f>Juin!AR24</f>
        <v>0</v>
      </c>
      <c r="BR24" s="87">
        <f>Juin!AY24</f>
        <v>0</v>
      </c>
      <c r="BS24" s="87">
        <f>Juin!BA24</f>
        <v>0</v>
      </c>
      <c r="BT24" s="87">
        <f>Juin!BC24</f>
        <v>0</v>
      </c>
      <c r="BU24" s="87">
        <f>Juin!BE24</f>
        <v>0</v>
      </c>
      <c r="BV24" s="87">
        <f>Juin!BG24</f>
        <v>0</v>
      </c>
      <c r="BW24" s="86">
        <f>Juin!AW24</f>
        <v>0</v>
      </c>
      <c r="BX24" s="79">
        <f>Juillet!L24</f>
        <v>0</v>
      </c>
      <c r="BY24" s="87">
        <f>Juillet!S24</f>
        <v>0</v>
      </c>
      <c r="BZ24" s="87">
        <f>Juillet!U24</f>
        <v>0</v>
      </c>
      <c r="CA24" s="87">
        <f>Juillet!W24</f>
        <v>0</v>
      </c>
      <c r="CB24" s="87">
        <f>Juillet!Y24</f>
        <v>0</v>
      </c>
      <c r="CC24" s="87">
        <f>Juillet!AA24</f>
        <v>0</v>
      </c>
      <c r="CD24" s="86">
        <f>Juillet!Q24</f>
        <v>0</v>
      </c>
      <c r="CE24" s="79">
        <f t="shared" si="1"/>
        <v>0</v>
      </c>
      <c r="CF24" s="86">
        <f t="shared" si="2"/>
        <v>0</v>
      </c>
    </row>
    <row r="25" spans="1:84" x14ac:dyDescent="0.25">
      <c r="A25" s="2">
        <v>13</v>
      </c>
      <c r="B25" s="75" t="str">
        <f>Juillet!B25</f>
        <v xml:space="preserve"> </v>
      </c>
      <c r="C25" s="83">
        <f>SUM(Septembre!G25,Octobre!G25,Novembre!G25,Décembre!G25,Janvier!G25,Février!G25,Mars!G25,Avril!G25,Mai!G25,Juin!G25,Juillet!G25)</f>
        <v>0</v>
      </c>
      <c r="D25" s="83">
        <f>SUM(Septembre!AR25,Octobre!AN25,Novembre!AP25,Décembre!AP25,Janvier!AP25,Février!AH25,Mars!AZ25,Avril!AL25,Mai!AN25,Juin!AT25,Juillet!AN25)</f>
        <v>0</v>
      </c>
      <c r="E25" s="86">
        <f t="shared" si="0"/>
        <v>0</v>
      </c>
      <c r="F25" s="79">
        <f>Septembre!AR25</f>
        <v>0</v>
      </c>
      <c r="G25" s="87">
        <f>Septembre!AY25</f>
        <v>0</v>
      </c>
      <c r="H25" s="87">
        <f>Septembre!BA25</f>
        <v>0</v>
      </c>
      <c r="I25" s="79"/>
      <c r="J25" s="79"/>
      <c r="K25" s="79"/>
      <c r="L25" s="87">
        <f>Septembre!AW25</f>
        <v>0</v>
      </c>
      <c r="M25" s="79">
        <f>Octobre!AB25</f>
        <v>0</v>
      </c>
      <c r="N25" s="87">
        <f>Octobre!AI25</f>
        <v>0</v>
      </c>
      <c r="O25" s="87">
        <f>Octobre!AK25</f>
        <v>0</v>
      </c>
      <c r="P25" s="87">
        <f>Octobre!AM25</f>
        <v>0</v>
      </c>
      <c r="Q25" s="87">
        <f>Octobre!AO25</f>
        <v>0</v>
      </c>
      <c r="R25" s="87">
        <f>Octobre!AQ25</f>
        <v>0</v>
      </c>
      <c r="S25" s="86">
        <f>Octobre!AG25</f>
        <v>0</v>
      </c>
      <c r="T25" s="79">
        <f>Novembre!AL25</f>
        <v>0</v>
      </c>
      <c r="U25" s="87">
        <f>Novembre!AS25</f>
        <v>0</v>
      </c>
      <c r="V25" s="87">
        <f>Novembre!AU25</f>
        <v>0</v>
      </c>
      <c r="W25" s="87">
        <f>Novembre!AW25</f>
        <v>0</v>
      </c>
      <c r="X25" s="87">
        <f>Novembre!AY25</f>
        <v>0</v>
      </c>
      <c r="Y25" s="87">
        <f>Novembre!BA25</f>
        <v>0</v>
      </c>
      <c r="Z25" s="86">
        <f>Novembre!AQ25</f>
        <v>0</v>
      </c>
      <c r="AA25" s="79">
        <f>Décembre!AF25</f>
        <v>0</v>
      </c>
      <c r="AB25" s="87">
        <f>Décembre!AM25</f>
        <v>0</v>
      </c>
      <c r="AC25" s="87">
        <f>Décembre!AO25</f>
        <v>0</v>
      </c>
      <c r="AD25" s="87">
        <f>Décembre!AQ25</f>
        <v>0</v>
      </c>
      <c r="AE25" s="87">
        <f>Décembre!AS25</f>
        <v>0</v>
      </c>
      <c r="AF25" s="87">
        <f>Décembre!AU25</f>
        <v>0</v>
      </c>
      <c r="AG25" s="86">
        <f>Décembre!AK25</f>
        <v>0</v>
      </c>
      <c r="AH25" s="79">
        <f>Janvier!AN25</f>
        <v>0</v>
      </c>
      <c r="AI25" s="87">
        <f>Janvier!AU25</f>
        <v>0</v>
      </c>
      <c r="AJ25" s="87">
        <f>Janvier!AW25</f>
        <v>0</v>
      </c>
      <c r="AK25" s="87">
        <f>Janvier!AY25</f>
        <v>0</v>
      </c>
      <c r="AL25" s="87">
        <f>Janvier!BA25</f>
        <v>0</v>
      </c>
      <c r="AM25" s="87">
        <f>Janvier!BC25</f>
        <v>0</v>
      </c>
      <c r="AN25" s="86">
        <f>Janvier!AS25</f>
        <v>0</v>
      </c>
      <c r="AO25" s="79">
        <f>Février!X25</f>
        <v>0</v>
      </c>
      <c r="AP25" s="87">
        <f>Février!AE25</f>
        <v>0</v>
      </c>
      <c r="AQ25" s="87">
        <f>Février!AG25</f>
        <v>0</v>
      </c>
      <c r="AR25" s="87">
        <f>Février!AI25</f>
        <v>0</v>
      </c>
      <c r="AS25" s="87">
        <f>Février!AK25</f>
        <v>0</v>
      </c>
      <c r="AT25" s="87">
        <f>Février!AM25</f>
        <v>0</v>
      </c>
      <c r="AU25" s="86">
        <f>Février!AC25</f>
        <v>0</v>
      </c>
      <c r="AV25" s="79">
        <f>Mars!AR25</f>
        <v>0</v>
      </c>
      <c r="AW25" s="87">
        <f>Mars!AY25</f>
        <v>0</v>
      </c>
      <c r="AX25" s="87">
        <f>Mars!BA25</f>
        <v>0</v>
      </c>
      <c r="AY25" s="87">
        <f>Mars!BC25</f>
        <v>0</v>
      </c>
      <c r="AZ25" s="87">
        <f>Mars!BE25</f>
        <v>0</v>
      </c>
      <c r="BA25" s="87">
        <f>Mars!BG25</f>
        <v>0</v>
      </c>
      <c r="BB25" s="86">
        <f>Mars!AW25</f>
        <v>0</v>
      </c>
      <c r="BC25" s="79">
        <f>Avril!Z25</f>
        <v>0</v>
      </c>
      <c r="BD25" s="87">
        <f>Avril!AG25</f>
        <v>0</v>
      </c>
      <c r="BE25" s="87">
        <f>Avril!AI25</f>
        <v>0</v>
      </c>
      <c r="BF25" s="87">
        <f>Avril!AK25</f>
        <v>0</v>
      </c>
      <c r="BG25" s="87">
        <f>Avril!AM25</f>
        <v>0</v>
      </c>
      <c r="BH25" s="87">
        <f>Avril!AO25</f>
        <v>0</v>
      </c>
      <c r="BI25" s="86">
        <f>Avril!AE25</f>
        <v>0</v>
      </c>
      <c r="BJ25" s="79">
        <f>Mai!AF25</f>
        <v>0</v>
      </c>
      <c r="BK25" s="87">
        <f>Mai!AM25</f>
        <v>0</v>
      </c>
      <c r="BL25" s="87">
        <f>Mai!AO25</f>
        <v>0</v>
      </c>
      <c r="BM25" s="87">
        <f>Mai!AQ25</f>
        <v>0</v>
      </c>
      <c r="BN25" s="87">
        <f>Mai!AS25</f>
        <v>0</v>
      </c>
      <c r="BO25" s="87">
        <f>Mai!AU25</f>
        <v>0</v>
      </c>
      <c r="BP25" s="86">
        <f>Mai!AK25</f>
        <v>0</v>
      </c>
      <c r="BQ25" s="79">
        <f>Juin!AR25</f>
        <v>0</v>
      </c>
      <c r="BR25" s="87">
        <f>Juin!AY25</f>
        <v>0</v>
      </c>
      <c r="BS25" s="87">
        <f>Juin!BA25</f>
        <v>0</v>
      </c>
      <c r="BT25" s="87">
        <f>Juin!BC25</f>
        <v>0</v>
      </c>
      <c r="BU25" s="87">
        <f>Juin!BE25</f>
        <v>0</v>
      </c>
      <c r="BV25" s="87">
        <f>Juin!BG25</f>
        <v>0</v>
      </c>
      <c r="BW25" s="86">
        <f>Juin!AW25</f>
        <v>0</v>
      </c>
      <c r="BX25" s="79">
        <f>Juillet!L25</f>
        <v>0</v>
      </c>
      <c r="BY25" s="87">
        <f>Juillet!S25</f>
        <v>0</v>
      </c>
      <c r="BZ25" s="87">
        <f>Juillet!U25</f>
        <v>0</v>
      </c>
      <c r="CA25" s="87">
        <f>Juillet!W25</f>
        <v>0</v>
      </c>
      <c r="CB25" s="87">
        <f>Juillet!Y25</f>
        <v>0</v>
      </c>
      <c r="CC25" s="87">
        <f>Juillet!AA25</f>
        <v>0</v>
      </c>
      <c r="CD25" s="86">
        <f>Juillet!Q25</f>
        <v>0</v>
      </c>
      <c r="CE25" s="79">
        <f t="shared" si="1"/>
        <v>0</v>
      </c>
      <c r="CF25" s="86">
        <f t="shared" si="2"/>
        <v>0</v>
      </c>
    </row>
    <row r="26" spans="1:84" x14ac:dyDescent="0.25">
      <c r="A26" s="2">
        <v>14</v>
      </c>
      <c r="B26" s="75" t="str">
        <f>Juillet!B26</f>
        <v xml:space="preserve"> </v>
      </c>
      <c r="C26" s="83">
        <f>SUM(Septembre!G26,Octobre!G26,Novembre!G26,Décembre!G26,Janvier!G26,Février!G26,Mars!G26,Avril!G26,Mai!G26,Juin!G26,Juillet!G26)</f>
        <v>0</v>
      </c>
      <c r="D26" s="83">
        <f>SUM(Septembre!AR26,Octobre!AN26,Novembre!AP26,Décembre!AP26,Janvier!AP26,Février!AH26,Mars!AZ26,Avril!AL26,Mai!AN26,Juin!AT26,Juillet!AN26)</f>
        <v>0</v>
      </c>
      <c r="E26" s="86">
        <f t="shared" si="0"/>
        <v>0</v>
      </c>
      <c r="F26" s="79">
        <f>Septembre!AR26</f>
        <v>0</v>
      </c>
      <c r="G26" s="87">
        <f>Septembre!AY26</f>
        <v>0</v>
      </c>
      <c r="H26" s="87">
        <f>Septembre!BA26</f>
        <v>0</v>
      </c>
      <c r="I26" s="79"/>
      <c r="J26" s="79"/>
      <c r="K26" s="79"/>
      <c r="L26" s="87">
        <f>Septembre!AW26</f>
        <v>0</v>
      </c>
      <c r="M26" s="79">
        <f>Octobre!AB26</f>
        <v>0</v>
      </c>
      <c r="N26" s="87">
        <f>Octobre!AI26</f>
        <v>0</v>
      </c>
      <c r="O26" s="87">
        <f>Octobre!AK26</f>
        <v>0</v>
      </c>
      <c r="P26" s="87">
        <f>Octobre!AM26</f>
        <v>0</v>
      </c>
      <c r="Q26" s="87">
        <f>Octobre!AO26</f>
        <v>0</v>
      </c>
      <c r="R26" s="87">
        <f>Octobre!AQ26</f>
        <v>0</v>
      </c>
      <c r="S26" s="86">
        <f>Octobre!AG26</f>
        <v>0</v>
      </c>
      <c r="T26" s="79">
        <f>Novembre!AL26</f>
        <v>0</v>
      </c>
      <c r="U26" s="87">
        <f>Novembre!AS26</f>
        <v>0</v>
      </c>
      <c r="V26" s="87">
        <f>Novembre!AU26</f>
        <v>0</v>
      </c>
      <c r="W26" s="87">
        <f>Novembre!AW26</f>
        <v>0</v>
      </c>
      <c r="X26" s="87">
        <f>Novembre!AY26</f>
        <v>0</v>
      </c>
      <c r="Y26" s="87">
        <f>Novembre!BA26</f>
        <v>0</v>
      </c>
      <c r="Z26" s="86">
        <f>Novembre!AQ26</f>
        <v>0</v>
      </c>
      <c r="AA26" s="79">
        <f>Décembre!AF26</f>
        <v>0</v>
      </c>
      <c r="AB26" s="87">
        <f>Décembre!AM26</f>
        <v>0</v>
      </c>
      <c r="AC26" s="87">
        <f>Décembre!AO26</f>
        <v>0</v>
      </c>
      <c r="AD26" s="87">
        <f>Décembre!AQ26</f>
        <v>0</v>
      </c>
      <c r="AE26" s="87">
        <f>Décembre!AS26</f>
        <v>0</v>
      </c>
      <c r="AF26" s="87">
        <f>Décembre!AU26</f>
        <v>0</v>
      </c>
      <c r="AG26" s="86">
        <f>Décembre!AK26</f>
        <v>0</v>
      </c>
      <c r="AH26" s="79">
        <f>Janvier!AN26</f>
        <v>0</v>
      </c>
      <c r="AI26" s="87">
        <f>Janvier!AU26</f>
        <v>0</v>
      </c>
      <c r="AJ26" s="87">
        <f>Janvier!AW26</f>
        <v>0</v>
      </c>
      <c r="AK26" s="87">
        <f>Janvier!AY26</f>
        <v>0</v>
      </c>
      <c r="AL26" s="87">
        <f>Janvier!BA26</f>
        <v>0</v>
      </c>
      <c r="AM26" s="87">
        <f>Janvier!BC26</f>
        <v>0</v>
      </c>
      <c r="AN26" s="86">
        <f>Janvier!AS26</f>
        <v>0</v>
      </c>
      <c r="AO26" s="79">
        <f>Février!X26</f>
        <v>0</v>
      </c>
      <c r="AP26" s="87">
        <f>Février!AE26</f>
        <v>0</v>
      </c>
      <c r="AQ26" s="87">
        <f>Février!AG26</f>
        <v>0</v>
      </c>
      <c r="AR26" s="87">
        <f>Février!AI26</f>
        <v>0</v>
      </c>
      <c r="AS26" s="87">
        <f>Février!AK26</f>
        <v>0</v>
      </c>
      <c r="AT26" s="87">
        <f>Février!AM26</f>
        <v>0</v>
      </c>
      <c r="AU26" s="86">
        <f>Février!AC26</f>
        <v>0</v>
      </c>
      <c r="AV26" s="79">
        <f>Mars!AR26</f>
        <v>0</v>
      </c>
      <c r="AW26" s="87">
        <f>Mars!AY26</f>
        <v>0</v>
      </c>
      <c r="AX26" s="87">
        <f>Mars!BA26</f>
        <v>0</v>
      </c>
      <c r="AY26" s="87">
        <f>Mars!BC26</f>
        <v>0</v>
      </c>
      <c r="AZ26" s="87">
        <f>Mars!BE26</f>
        <v>0</v>
      </c>
      <c r="BA26" s="87">
        <f>Mars!BG26</f>
        <v>0</v>
      </c>
      <c r="BB26" s="86">
        <f>Mars!AW26</f>
        <v>0</v>
      </c>
      <c r="BC26" s="79">
        <f>Avril!Z26</f>
        <v>0</v>
      </c>
      <c r="BD26" s="87">
        <f>Avril!AG26</f>
        <v>0</v>
      </c>
      <c r="BE26" s="87">
        <f>Avril!AI26</f>
        <v>0</v>
      </c>
      <c r="BF26" s="87">
        <f>Avril!AK26</f>
        <v>0</v>
      </c>
      <c r="BG26" s="87">
        <f>Avril!AM26</f>
        <v>0</v>
      </c>
      <c r="BH26" s="87">
        <f>Avril!AO26</f>
        <v>0</v>
      </c>
      <c r="BI26" s="86">
        <f>Avril!AE26</f>
        <v>0</v>
      </c>
      <c r="BJ26" s="79">
        <f>Mai!AF26</f>
        <v>0</v>
      </c>
      <c r="BK26" s="87">
        <f>Mai!AM26</f>
        <v>0</v>
      </c>
      <c r="BL26" s="87">
        <f>Mai!AO26</f>
        <v>0</v>
      </c>
      <c r="BM26" s="87">
        <f>Mai!AQ26</f>
        <v>0</v>
      </c>
      <c r="BN26" s="87">
        <f>Mai!AS26</f>
        <v>0</v>
      </c>
      <c r="BO26" s="87">
        <f>Mai!AU26</f>
        <v>0</v>
      </c>
      <c r="BP26" s="86">
        <f>Mai!AK26</f>
        <v>0</v>
      </c>
      <c r="BQ26" s="79">
        <f>Juin!AR26</f>
        <v>0</v>
      </c>
      <c r="BR26" s="87">
        <f>Juin!AY26</f>
        <v>0</v>
      </c>
      <c r="BS26" s="87">
        <f>Juin!BA26</f>
        <v>0</v>
      </c>
      <c r="BT26" s="87">
        <f>Juin!BC26</f>
        <v>0</v>
      </c>
      <c r="BU26" s="87">
        <f>Juin!BE26</f>
        <v>0</v>
      </c>
      <c r="BV26" s="87">
        <f>Juin!BG26</f>
        <v>0</v>
      </c>
      <c r="BW26" s="86">
        <f>Juin!AW26</f>
        <v>0</v>
      </c>
      <c r="BX26" s="79">
        <f>Juillet!L26</f>
        <v>0</v>
      </c>
      <c r="BY26" s="87">
        <f>Juillet!S26</f>
        <v>0</v>
      </c>
      <c r="BZ26" s="87">
        <f>Juillet!U26</f>
        <v>0</v>
      </c>
      <c r="CA26" s="87">
        <f>Juillet!W26</f>
        <v>0</v>
      </c>
      <c r="CB26" s="87">
        <f>Juillet!Y26</f>
        <v>0</v>
      </c>
      <c r="CC26" s="87">
        <f>Juillet!AA26</f>
        <v>0</v>
      </c>
      <c r="CD26" s="86">
        <f>Juillet!Q26</f>
        <v>0</v>
      </c>
      <c r="CE26" s="79">
        <f t="shared" si="1"/>
        <v>0</v>
      </c>
      <c r="CF26" s="86">
        <f t="shared" si="2"/>
        <v>0</v>
      </c>
    </row>
    <row r="27" spans="1:84" x14ac:dyDescent="0.25">
      <c r="A27" s="2">
        <v>15</v>
      </c>
      <c r="B27" s="75" t="str">
        <f>Juillet!B27</f>
        <v xml:space="preserve"> </v>
      </c>
      <c r="C27" s="83">
        <f>SUM(Septembre!G27,Octobre!G27,Novembre!G27,Décembre!G27,Janvier!G27,Février!G27,Mars!G27,Avril!G27,Mai!G27,Juin!G27,Juillet!G27)</f>
        <v>0</v>
      </c>
      <c r="D27" s="83">
        <f>SUM(Septembre!AR27,Octobre!AN27,Novembre!AP27,Décembre!AP27,Janvier!AP27,Février!AH27,Mars!AZ27,Avril!AL27,Mai!AN27,Juin!AT27,Juillet!AN27)</f>
        <v>0</v>
      </c>
      <c r="E27" s="86">
        <f t="shared" si="0"/>
        <v>0</v>
      </c>
      <c r="F27" s="79">
        <f>Septembre!AR27</f>
        <v>0</v>
      </c>
      <c r="G27" s="87">
        <f>Septembre!AY27</f>
        <v>0</v>
      </c>
      <c r="H27" s="87">
        <f>Septembre!BA27</f>
        <v>0</v>
      </c>
      <c r="I27" s="79"/>
      <c r="J27" s="79"/>
      <c r="K27" s="79"/>
      <c r="L27" s="87">
        <f>Septembre!AW27</f>
        <v>0</v>
      </c>
      <c r="M27" s="79">
        <f>Octobre!AB27</f>
        <v>0</v>
      </c>
      <c r="N27" s="87">
        <f>Octobre!AI27</f>
        <v>0</v>
      </c>
      <c r="O27" s="87">
        <f>Octobre!AK27</f>
        <v>0</v>
      </c>
      <c r="P27" s="87">
        <f>Octobre!AM27</f>
        <v>0</v>
      </c>
      <c r="Q27" s="87">
        <f>Octobre!AO27</f>
        <v>0</v>
      </c>
      <c r="R27" s="87">
        <f>Octobre!AQ27</f>
        <v>0</v>
      </c>
      <c r="S27" s="86">
        <f>Octobre!AG27</f>
        <v>0</v>
      </c>
      <c r="T27" s="79">
        <f>Novembre!AL27</f>
        <v>0</v>
      </c>
      <c r="U27" s="87">
        <f>Novembre!AS27</f>
        <v>0</v>
      </c>
      <c r="V27" s="87">
        <f>Novembre!AU27</f>
        <v>0</v>
      </c>
      <c r="W27" s="87">
        <f>Novembre!AW27</f>
        <v>0</v>
      </c>
      <c r="X27" s="87">
        <f>Novembre!AY27</f>
        <v>0</v>
      </c>
      <c r="Y27" s="87">
        <f>Novembre!BA27</f>
        <v>0</v>
      </c>
      <c r="Z27" s="86">
        <f>Novembre!AQ27</f>
        <v>0</v>
      </c>
      <c r="AA27" s="79">
        <f>Décembre!AF27</f>
        <v>0</v>
      </c>
      <c r="AB27" s="87">
        <f>Décembre!AM27</f>
        <v>0</v>
      </c>
      <c r="AC27" s="87">
        <f>Décembre!AO27</f>
        <v>0</v>
      </c>
      <c r="AD27" s="87">
        <f>Décembre!AQ27</f>
        <v>0</v>
      </c>
      <c r="AE27" s="87">
        <f>Décembre!AS27</f>
        <v>0</v>
      </c>
      <c r="AF27" s="87">
        <f>Décembre!AU27</f>
        <v>0</v>
      </c>
      <c r="AG27" s="86">
        <f>Décembre!AK27</f>
        <v>0</v>
      </c>
      <c r="AH27" s="79">
        <f>Janvier!AN27</f>
        <v>0</v>
      </c>
      <c r="AI27" s="87">
        <f>Janvier!AU27</f>
        <v>0</v>
      </c>
      <c r="AJ27" s="87">
        <f>Janvier!AW27</f>
        <v>0</v>
      </c>
      <c r="AK27" s="87">
        <f>Janvier!AY27</f>
        <v>0</v>
      </c>
      <c r="AL27" s="87">
        <f>Janvier!BA27</f>
        <v>0</v>
      </c>
      <c r="AM27" s="87">
        <f>Janvier!BC27</f>
        <v>0</v>
      </c>
      <c r="AN27" s="86">
        <f>Janvier!AS27</f>
        <v>0</v>
      </c>
      <c r="AO27" s="79">
        <f>Février!X27</f>
        <v>0</v>
      </c>
      <c r="AP27" s="87">
        <f>Février!AE27</f>
        <v>0</v>
      </c>
      <c r="AQ27" s="87">
        <f>Février!AG27</f>
        <v>0</v>
      </c>
      <c r="AR27" s="87">
        <f>Février!AI27</f>
        <v>0</v>
      </c>
      <c r="AS27" s="87">
        <f>Février!AK27</f>
        <v>0</v>
      </c>
      <c r="AT27" s="87">
        <f>Février!AM27</f>
        <v>0</v>
      </c>
      <c r="AU27" s="86">
        <f>Février!AC27</f>
        <v>0</v>
      </c>
      <c r="AV27" s="79">
        <f>Mars!AR27</f>
        <v>0</v>
      </c>
      <c r="AW27" s="87">
        <f>Mars!AY27</f>
        <v>0</v>
      </c>
      <c r="AX27" s="87">
        <f>Mars!BA27</f>
        <v>0</v>
      </c>
      <c r="AY27" s="87">
        <f>Mars!BC27</f>
        <v>0</v>
      </c>
      <c r="AZ27" s="87">
        <f>Mars!BE27</f>
        <v>0</v>
      </c>
      <c r="BA27" s="87">
        <f>Mars!BG27</f>
        <v>0</v>
      </c>
      <c r="BB27" s="86">
        <f>Mars!AW27</f>
        <v>0</v>
      </c>
      <c r="BC27" s="79">
        <f>Avril!Z27</f>
        <v>0</v>
      </c>
      <c r="BD27" s="87">
        <f>Avril!AG27</f>
        <v>0</v>
      </c>
      <c r="BE27" s="87">
        <f>Avril!AI27</f>
        <v>0</v>
      </c>
      <c r="BF27" s="87">
        <f>Avril!AK27</f>
        <v>0</v>
      </c>
      <c r="BG27" s="87">
        <f>Avril!AM27</f>
        <v>0</v>
      </c>
      <c r="BH27" s="87">
        <f>Avril!AO27</f>
        <v>0</v>
      </c>
      <c r="BI27" s="86">
        <f>Avril!AE27</f>
        <v>0</v>
      </c>
      <c r="BJ27" s="79">
        <f>Mai!AF27</f>
        <v>0</v>
      </c>
      <c r="BK27" s="87">
        <f>Mai!AM27</f>
        <v>0</v>
      </c>
      <c r="BL27" s="87">
        <f>Mai!AO27</f>
        <v>0</v>
      </c>
      <c r="BM27" s="87">
        <f>Mai!AQ27</f>
        <v>0</v>
      </c>
      <c r="BN27" s="87">
        <f>Mai!AS27</f>
        <v>0</v>
      </c>
      <c r="BO27" s="87">
        <f>Mai!AU27</f>
        <v>0</v>
      </c>
      <c r="BP27" s="86">
        <f>Mai!AK27</f>
        <v>0</v>
      </c>
      <c r="BQ27" s="79">
        <f>Juin!AR27</f>
        <v>0</v>
      </c>
      <c r="BR27" s="87">
        <f>Juin!AY27</f>
        <v>0</v>
      </c>
      <c r="BS27" s="87">
        <f>Juin!BA27</f>
        <v>0</v>
      </c>
      <c r="BT27" s="87">
        <f>Juin!BC27</f>
        <v>0</v>
      </c>
      <c r="BU27" s="87">
        <f>Juin!BE27</f>
        <v>0</v>
      </c>
      <c r="BV27" s="87">
        <f>Juin!BG27</f>
        <v>0</v>
      </c>
      <c r="BW27" s="86">
        <f>Juin!AW27</f>
        <v>0</v>
      </c>
      <c r="BX27" s="79">
        <f>Juillet!L27</f>
        <v>0</v>
      </c>
      <c r="BY27" s="87">
        <f>Juillet!S27</f>
        <v>0</v>
      </c>
      <c r="BZ27" s="87">
        <f>Juillet!U27</f>
        <v>0</v>
      </c>
      <c r="CA27" s="87">
        <f>Juillet!W27</f>
        <v>0</v>
      </c>
      <c r="CB27" s="87">
        <f>Juillet!Y27</f>
        <v>0</v>
      </c>
      <c r="CC27" s="87">
        <f>Juillet!AA27</f>
        <v>0</v>
      </c>
      <c r="CD27" s="86">
        <f>Juillet!Q27</f>
        <v>0</v>
      </c>
      <c r="CE27" s="79">
        <f t="shared" si="1"/>
        <v>0</v>
      </c>
      <c r="CF27" s="86">
        <f t="shared" si="2"/>
        <v>0</v>
      </c>
    </row>
    <row r="28" spans="1:84" x14ac:dyDescent="0.25">
      <c r="A28" s="2">
        <v>16</v>
      </c>
      <c r="B28" s="75" t="str">
        <f>Juillet!B28</f>
        <v xml:space="preserve"> </v>
      </c>
      <c r="C28" s="83">
        <f>SUM(Septembre!G28,Octobre!G28,Novembre!G28,Décembre!G28,Janvier!G28,Février!G28,Mars!G28,Avril!G28,Mai!G28,Juin!G28,Juillet!G28)</f>
        <v>0</v>
      </c>
      <c r="D28" s="83">
        <f>SUM(Septembre!AR28,Octobre!AN28,Novembre!AP28,Décembre!AP28,Janvier!AP28,Février!AH28,Mars!AZ28,Avril!AL28,Mai!AN28,Juin!AT28,Juillet!AN28)</f>
        <v>0</v>
      </c>
      <c r="E28" s="86">
        <f t="shared" si="0"/>
        <v>0</v>
      </c>
      <c r="F28" s="79">
        <f>Septembre!AR28</f>
        <v>0</v>
      </c>
      <c r="G28" s="87">
        <f>Septembre!AY28</f>
        <v>0</v>
      </c>
      <c r="H28" s="87">
        <f>Septembre!BA28</f>
        <v>0</v>
      </c>
      <c r="I28" s="79"/>
      <c r="J28" s="79"/>
      <c r="K28" s="79"/>
      <c r="L28" s="87">
        <f>Septembre!AW28</f>
        <v>0</v>
      </c>
      <c r="M28" s="79">
        <f>Octobre!AB28</f>
        <v>0</v>
      </c>
      <c r="N28" s="87">
        <f>Octobre!AI28</f>
        <v>0</v>
      </c>
      <c r="O28" s="87">
        <f>Octobre!AK28</f>
        <v>0</v>
      </c>
      <c r="P28" s="87">
        <f>Octobre!AM28</f>
        <v>0</v>
      </c>
      <c r="Q28" s="87">
        <f>Octobre!AO28</f>
        <v>0</v>
      </c>
      <c r="R28" s="87">
        <f>Octobre!AQ28</f>
        <v>0</v>
      </c>
      <c r="S28" s="86">
        <f>Octobre!AG28</f>
        <v>0</v>
      </c>
      <c r="T28" s="79">
        <f>Novembre!AL28</f>
        <v>0</v>
      </c>
      <c r="U28" s="87">
        <f>Novembre!AS28</f>
        <v>0</v>
      </c>
      <c r="V28" s="87">
        <f>Novembre!AU28</f>
        <v>0</v>
      </c>
      <c r="W28" s="87">
        <f>Novembre!AW28</f>
        <v>0</v>
      </c>
      <c r="X28" s="87">
        <f>Novembre!AY28</f>
        <v>0</v>
      </c>
      <c r="Y28" s="87">
        <f>Novembre!BA28</f>
        <v>0</v>
      </c>
      <c r="Z28" s="86">
        <f>Novembre!AQ28</f>
        <v>0</v>
      </c>
      <c r="AA28" s="79">
        <f>Décembre!AF28</f>
        <v>0</v>
      </c>
      <c r="AB28" s="87">
        <f>Décembre!AM28</f>
        <v>0</v>
      </c>
      <c r="AC28" s="87">
        <f>Décembre!AO28</f>
        <v>0</v>
      </c>
      <c r="AD28" s="87">
        <f>Décembre!AQ28</f>
        <v>0</v>
      </c>
      <c r="AE28" s="87">
        <f>Décembre!AS28</f>
        <v>0</v>
      </c>
      <c r="AF28" s="87">
        <f>Décembre!AU28</f>
        <v>0</v>
      </c>
      <c r="AG28" s="86">
        <f>Décembre!AK28</f>
        <v>0</v>
      </c>
      <c r="AH28" s="79">
        <f>Janvier!AN28</f>
        <v>0</v>
      </c>
      <c r="AI28" s="87">
        <f>Janvier!AU28</f>
        <v>0</v>
      </c>
      <c r="AJ28" s="87">
        <f>Janvier!AW28</f>
        <v>0</v>
      </c>
      <c r="AK28" s="87">
        <f>Janvier!AY28</f>
        <v>0</v>
      </c>
      <c r="AL28" s="87">
        <f>Janvier!BA28</f>
        <v>0</v>
      </c>
      <c r="AM28" s="87">
        <f>Janvier!BC28</f>
        <v>0</v>
      </c>
      <c r="AN28" s="86">
        <f>Janvier!AS28</f>
        <v>0</v>
      </c>
      <c r="AO28" s="79">
        <f>Février!X28</f>
        <v>0</v>
      </c>
      <c r="AP28" s="87">
        <f>Février!AE28</f>
        <v>0</v>
      </c>
      <c r="AQ28" s="87">
        <f>Février!AG28</f>
        <v>0</v>
      </c>
      <c r="AR28" s="87">
        <f>Février!AI28</f>
        <v>0</v>
      </c>
      <c r="AS28" s="87">
        <f>Février!AK28</f>
        <v>0</v>
      </c>
      <c r="AT28" s="87">
        <f>Février!AM28</f>
        <v>0</v>
      </c>
      <c r="AU28" s="86">
        <f>Février!AC28</f>
        <v>0</v>
      </c>
      <c r="AV28" s="79">
        <f>Mars!AR28</f>
        <v>0</v>
      </c>
      <c r="AW28" s="87">
        <f>Mars!AY28</f>
        <v>0</v>
      </c>
      <c r="AX28" s="87">
        <f>Mars!BA28</f>
        <v>0</v>
      </c>
      <c r="AY28" s="87">
        <f>Mars!BC28</f>
        <v>0</v>
      </c>
      <c r="AZ28" s="87">
        <f>Mars!BE28</f>
        <v>0</v>
      </c>
      <c r="BA28" s="87">
        <f>Mars!BG28</f>
        <v>0</v>
      </c>
      <c r="BB28" s="86">
        <f>Mars!AW28</f>
        <v>0</v>
      </c>
      <c r="BC28" s="79">
        <f>Avril!Z28</f>
        <v>0</v>
      </c>
      <c r="BD28" s="87">
        <f>Avril!AG28</f>
        <v>0</v>
      </c>
      <c r="BE28" s="87">
        <f>Avril!AI28</f>
        <v>0</v>
      </c>
      <c r="BF28" s="87">
        <f>Avril!AK28</f>
        <v>0</v>
      </c>
      <c r="BG28" s="87">
        <f>Avril!AM28</f>
        <v>0</v>
      </c>
      <c r="BH28" s="87">
        <f>Avril!AO28</f>
        <v>0</v>
      </c>
      <c r="BI28" s="86">
        <f>Avril!AE28</f>
        <v>0</v>
      </c>
      <c r="BJ28" s="79">
        <f>Mai!AF28</f>
        <v>0</v>
      </c>
      <c r="BK28" s="87">
        <f>Mai!AM28</f>
        <v>0</v>
      </c>
      <c r="BL28" s="87">
        <f>Mai!AO28</f>
        <v>0</v>
      </c>
      <c r="BM28" s="87">
        <f>Mai!AQ28</f>
        <v>0</v>
      </c>
      <c r="BN28" s="87">
        <f>Mai!AS28</f>
        <v>0</v>
      </c>
      <c r="BO28" s="87">
        <f>Mai!AU28</f>
        <v>0</v>
      </c>
      <c r="BP28" s="86">
        <f>Mai!AK28</f>
        <v>0</v>
      </c>
      <c r="BQ28" s="79">
        <f>Juin!AR28</f>
        <v>0</v>
      </c>
      <c r="BR28" s="87">
        <f>Juin!AY28</f>
        <v>0</v>
      </c>
      <c r="BS28" s="87">
        <f>Juin!BA28</f>
        <v>0</v>
      </c>
      <c r="BT28" s="87">
        <f>Juin!BC28</f>
        <v>0</v>
      </c>
      <c r="BU28" s="87">
        <f>Juin!BE28</f>
        <v>0</v>
      </c>
      <c r="BV28" s="87">
        <f>Juin!BG28</f>
        <v>0</v>
      </c>
      <c r="BW28" s="86">
        <f>Juin!AW28</f>
        <v>0</v>
      </c>
      <c r="BX28" s="79">
        <f>Juillet!L28</f>
        <v>0</v>
      </c>
      <c r="BY28" s="87">
        <f>Juillet!S28</f>
        <v>0</v>
      </c>
      <c r="BZ28" s="87">
        <f>Juillet!U28</f>
        <v>0</v>
      </c>
      <c r="CA28" s="87">
        <f>Juillet!W28</f>
        <v>0</v>
      </c>
      <c r="CB28" s="87">
        <f>Juillet!Y28</f>
        <v>0</v>
      </c>
      <c r="CC28" s="87">
        <f>Juillet!AA28</f>
        <v>0</v>
      </c>
      <c r="CD28" s="86">
        <f>Juillet!Q28</f>
        <v>0</v>
      </c>
      <c r="CE28" s="79">
        <f t="shared" si="1"/>
        <v>0</v>
      </c>
      <c r="CF28" s="86">
        <f t="shared" si="2"/>
        <v>0</v>
      </c>
    </row>
    <row r="29" spans="1:84" x14ac:dyDescent="0.25">
      <c r="A29" s="2">
        <v>17</v>
      </c>
      <c r="B29" s="75" t="str">
        <f>Juillet!B29</f>
        <v xml:space="preserve"> </v>
      </c>
      <c r="C29" s="83">
        <f>SUM(Septembre!G29,Octobre!G29,Novembre!G29,Décembre!G29,Janvier!G29,Février!G29,Mars!G29,Avril!G29,Mai!G29,Juin!G29,Juillet!G29)</f>
        <v>0</v>
      </c>
      <c r="D29" s="83">
        <f>SUM(Septembre!AR29,Octobre!AN29,Novembre!AP29,Décembre!AP29,Janvier!AP29,Février!AH29,Mars!AZ29,Avril!AL29,Mai!AN29,Juin!AT29,Juillet!AN29)</f>
        <v>0</v>
      </c>
      <c r="E29" s="86">
        <f t="shared" si="0"/>
        <v>0</v>
      </c>
      <c r="F29" s="79">
        <f>Septembre!AR29</f>
        <v>0</v>
      </c>
      <c r="G29" s="87">
        <f>Septembre!AY29</f>
        <v>0</v>
      </c>
      <c r="H29" s="87">
        <f>Septembre!BA29</f>
        <v>0</v>
      </c>
      <c r="I29" s="79"/>
      <c r="J29" s="79"/>
      <c r="K29" s="79"/>
      <c r="L29" s="87">
        <f>Septembre!AW29</f>
        <v>0</v>
      </c>
      <c r="M29" s="79">
        <f>Octobre!AB29</f>
        <v>0</v>
      </c>
      <c r="N29" s="87">
        <f>Octobre!AI29</f>
        <v>0</v>
      </c>
      <c r="O29" s="87">
        <f>Octobre!AK29</f>
        <v>0</v>
      </c>
      <c r="P29" s="87">
        <f>Octobre!AM29</f>
        <v>0</v>
      </c>
      <c r="Q29" s="87">
        <f>Octobre!AO29</f>
        <v>0</v>
      </c>
      <c r="R29" s="87">
        <f>Octobre!AQ29</f>
        <v>0</v>
      </c>
      <c r="S29" s="86">
        <f>Octobre!AG29</f>
        <v>0</v>
      </c>
      <c r="T29" s="79">
        <f>Novembre!AL29</f>
        <v>0</v>
      </c>
      <c r="U29" s="87">
        <f>Novembre!AS29</f>
        <v>0</v>
      </c>
      <c r="V29" s="87">
        <f>Novembre!AU29</f>
        <v>0</v>
      </c>
      <c r="W29" s="87">
        <f>Novembre!AW29</f>
        <v>0</v>
      </c>
      <c r="X29" s="87">
        <f>Novembre!AY29</f>
        <v>0</v>
      </c>
      <c r="Y29" s="87">
        <f>Novembre!BA29</f>
        <v>0</v>
      </c>
      <c r="Z29" s="86">
        <f>Novembre!AQ29</f>
        <v>0</v>
      </c>
      <c r="AA29" s="79">
        <f>Décembre!AF29</f>
        <v>0</v>
      </c>
      <c r="AB29" s="87">
        <f>Décembre!AM29</f>
        <v>0</v>
      </c>
      <c r="AC29" s="87">
        <f>Décembre!AO29</f>
        <v>0</v>
      </c>
      <c r="AD29" s="87">
        <f>Décembre!AQ29</f>
        <v>0</v>
      </c>
      <c r="AE29" s="87">
        <f>Décembre!AS29</f>
        <v>0</v>
      </c>
      <c r="AF29" s="87">
        <f>Décembre!AU29</f>
        <v>0</v>
      </c>
      <c r="AG29" s="86">
        <f>Décembre!AK29</f>
        <v>0</v>
      </c>
      <c r="AH29" s="79">
        <f>Janvier!AN29</f>
        <v>0</v>
      </c>
      <c r="AI29" s="87">
        <f>Janvier!AU29</f>
        <v>0</v>
      </c>
      <c r="AJ29" s="87">
        <f>Janvier!AW29</f>
        <v>0</v>
      </c>
      <c r="AK29" s="87">
        <f>Janvier!AY29</f>
        <v>0</v>
      </c>
      <c r="AL29" s="87">
        <f>Janvier!BA29</f>
        <v>0</v>
      </c>
      <c r="AM29" s="87">
        <f>Janvier!BC29</f>
        <v>0</v>
      </c>
      <c r="AN29" s="86">
        <f>Janvier!AS29</f>
        <v>0</v>
      </c>
      <c r="AO29" s="79">
        <f>Février!X29</f>
        <v>0</v>
      </c>
      <c r="AP29" s="87">
        <f>Février!AE29</f>
        <v>0</v>
      </c>
      <c r="AQ29" s="87">
        <f>Février!AG29</f>
        <v>0</v>
      </c>
      <c r="AR29" s="87">
        <f>Février!AI29</f>
        <v>0</v>
      </c>
      <c r="AS29" s="87">
        <f>Février!AK29</f>
        <v>0</v>
      </c>
      <c r="AT29" s="87">
        <f>Février!AM29</f>
        <v>0</v>
      </c>
      <c r="AU29" s="86">
        <f>Février!AC29</f>
        <v>0</v>
      </c>
      <c r="AV29" s="79">
        <f>Mars!AR29</f>
        <v>0</v>
      </c>
      <c r="AW29" s="87">
        <f>Mars!AY29</f>
        <v>0</v>
      </c>
      <c r="AX29" s="87">
        <f>Mars!BA29</f>
        <v>0</v>
      </c>
      <c r="AY29" s="87">
        <f>Mars!BC29</f>
        <v>0</v>
      </c>
      <c r="AZ29" s="87">
        <f>Mars!BE29</f>
        <v>0</v>
      </c>
      <c r="BA29" s="87">
        <f>Mars!BG29</f>
        <v>0</v>
      </c>
      <c r="BB29" s="86">
        <f>Mars!AW29</f>
        <v>0</v>
      </c>
      <c r="BC29" s="79">
        <f>Avril!Z29</f>
        <v>0</v>
      </c>
      <c r="BD29" s="87">
        <f>Avril!AG29</f>
        <v>0</v>
      </c>
      <c r="BE29" s="87">
        <f>Avril!AI29</f>
        <v>0</v>
      </c>
      <c r="BF29" s="87">
        <f>Avril!AK29</f>
        <v>0</v>
      </c>
      <c r="BG29" s="87">
        <f>Avril!AM29</f>
        <v>0</v>
      </c>
      <c r="BH29" s="87">
        <f>Avril!AO29</f>
        <v>0</v>
      </c>
      <c r="BI29" s="86">
        <f>Avril!AE29</f>
        <v>0</v>
      </c>
      <c r="BJ29" s="79">
        <f>Mai!AF29</f>
        <v>0</v>
      </c>
      <c r="BK29" s="87">
        <f>Mai!AM29</f>
        <v>0</v>
      </c>
      <c r="BL29" s="87">
        <f>Mai!AO29</f>
        <v>0</v>
      </c>
      <c r="BM29" s="87">
        <f>Mai!AQ29</f>
        <v>0</v>
      </c>
      <c r="BN29" s="87">
        <f>Mai!AS29</f>
        <v>0</v>
      </c>
      <c r="BO29" s="87">
        <f>Mai!AU29</f>
        <v>0</v>
      </c>
      <c r="BP29" s="86">
        <f>Mai!AK29</f>
        <v>0</v>
      </c>
      <c r="BQ29" s="79">
        <f>Juin!AR29</f>
        <v>0</v>
      </c>
      <c r="BR29" s="87">
        <f>Juin!AY29</f>
        <v>0</v>
      </c>
      <c r="BS29" s="87">
        <f>Juin!BA29</f>
        <v>0</v>
      </c>
      <c r="BT29" s="87">
        <f>Juin!BC29</f>
        <v>0</v>
      </c>
      <c r="BU29" s="87">
        <f>Juin!BE29</f>
        <v>0</v>
      </c>
      <c r="BV29" s="87">
        <f>Juin!BG29</f>
        <v>0</v>
      </c>
      <c r="BW29" s="86">
        <f>Juin!AW29</f>
        <v>0</v>
      </c>
      <c r="BX29" s="79">
        <f>Juillet!L29</f>
        <v>0</v>
      </c>
      <c r="BY29" s="87">
        <f>Juillet!S29</f>
        <v>0</v>
      </c>
      <c r="BZ29" s="87">
        <f>Juillet!U29</f>
        <v>0</v>
      </c>
      <c r="CA29" s="87">
        <f>Juillet!W29</f>
        <v>0</v>
      </c>
      <c r="CB29" s="87">
        <f>Juillet!Y29</f>
        <v>0</v>
      </c>
      <c r="CC29" s="87">
        <f>Juillet!AA29</f>
        <v>0</v>
      </c>
      <c r="CD29" s="86">
        <f>Juillet!Q29</f>
        <v>0</v>
      </c>
      <c r="CE29" s="79">
        <f t="shared" si="1"/>
        <v>0</v>
      </c>
      <c r="CF29" s="86">
        <f t="shared" si="2"/>
        <v>0</v>
      </c>
    </row>
    <row r="30" spans="1:84" x14ac:dyDescent="0.25">
      <c r="A30" s="2">
        <v>18</v>
      </c>
      <c r="B30" s="75" t="str">
        <f>Juillet!B30</f>
        <v xml:space="preserve"> </v>
      </c>
      <c r="C30" s="83">
        <f>SUM(Septembre!G30,Octobre!G30,Novembre!G30,Décembre!G30,Janvier!G30,Février!G30,Mars!G30,Avril!G30,Mai!G30,Juin!G30,Juillet!G30)</f>
        <v>0</v>
      </c>
      <c r="D30" s="83">
        <f>SUM(Septembre!AR30,Octobre!AN30,Novembre!AP30,Décembre!AP30,Janvier!AP30,Février!AH30,Mars!AZ30,Avril!AL30,Mai!AN30,Juin!AT30,Juillet!AN30)</f>
        <v>0</v>
      </c>
      <c r="E30" s="86">
        <f t="shared" si="0"/>
        <v>0</v>
      </c>
      <c r="F30" s="79">
        <f>Septembre!AR30</f>
        <v>0</v>
      </c>
      <c r="G30" s="87">
        <f>Septembre!AY30</f>
        <v>0</v>
      </c>
      <c r="H30" s="87">
        <f>Septembre!BA30</f>
        <v>0</v>
      </c>
      <c r="I30" s="79"/>
      <c r="J30" s="79"/>
      <c r="K30" s="79"/>
      <c r="L30" s="87">
        <f>Septembre!AW30</f>
        <v>0</v>
      </c>
      <c r="M30" s="79">
        <f>Octobre!AB30</f>
        <v>0</v>
      </c>
      <c r="N30" s="87">
        <f>Octobre!AI30</f>
        <v>0</v>
      </c>
      <c r="O30" s="87">
        <f>Octobre!AK30</f>
        <v>0</v>
      </c>
      <c r="P30" s="87">
        <f>Octobre!AM30</f>
        <v>0</v>
      </c>
      <c r="Q30" s="87">
        <f>Octobre!AO30</f>
        <v>0</v>
      </c>
      <c r="R30" s="87">
        <f>Octobre!AQ30</f>
        <v>0</v>
      </c>
      <c r="S30" s="86">
        <f>Octobre!AG30</f>
        <v>0</v>
      </c>
      <c r="T30" s="79">
        <f>Novembre!AL30</f>
        <v>0</v>
      </c>
      <c r="U30" s="87">
        <f>Novembre!AS30</f>
        <v>0</v>
      </c>
      <c r="V30" s="87">
        <f>Novembre!AU30</f>
        <v>0</v>
      </c>
      <c r="W30" s="87">
        <f>Novembre!AW30</f>
        <v>0</v>
      </c>
      <c r="X30" s="87">
        <f>Novembre!AY30</f>
        <v>0</v>
      </c>
      <c r="Y30" s="87">
        <f>Novembre!BA30</f>
        <v>0</v>
      </c>
      <c r="Z30" s="86">
        <f>Novembre!AQ30</f>
        <v>0</v>
      </c>
      <c r="AA30" s="79">
        <f>Décembre!AF30</f>
        <v>0</v>
      </c>
      <c r="AB30" s="87">
        <f>Décembre!AM30</f>
        <v>0</v>
      </c>
      <c r="AC30" s="87">
        <f>Décembre!AO30</f>
        <v>0</v>
      </c>
      <c r="AD30" s="87">
        <f>Décembre!AQ30</f>
        <v>0</v>
      </c>
      <c r="AE30" s="87">
        <f>Décembre!AS30</f>
        <v>0</v>
      </c>
      <c r="AF30" s="87">
        <f>Décembre!AU30</f>
        <v>0</v>
      </c>
      <c r="AG30" s="86">
        <f>Décembre!AK30</f>
        <v>0</v>
      </c>
      <c r="AH30" s="79">
        <f>Janvier!AN30</f>
        <v>0</v>
      </c>
      <c r="AI30" s="87">
        <f>Janvier!AU30</f>
        <v>0</v>
      </c>
      <c r="AJ30" s="87">
        <f>Janvier!AW30</f>
        <v>0</v>
      </c>
      <c r="AK30" s="87">
        <f>Janvier!AY30</f>
        <v>0</v>
      </c>
      <c r="AL30" s="87">
        <f>Janvier!BA30</f>
        <v>0</v>
      </c>
      <c r="AM30" s="87">
        <f>Janvier!BC30</f>
        <v>0</v>
      </c>
      <c r="AN30" s="86">
        <f>Janvier!AS30</f>
        <v>0</v>
      </c>
      <c r="AO30" s="79">
        <f>Février!X30</f>
        <v>0</v>
      </c>
      <c r="AP30" s="87">
        <f>Février!AE30</f>
        <v>0</v>
      </c>
      <c r="AQ30" s="87">
        <f>Février!AG30</f>
        <v>0</v>
      </c>
      <c r="AR30" s="87">
        <f>Février!AI30</f>
        <v>0</v>
      </c>
      <c r="AS30" s="87">
        <f>Février!AK30</f>
        <v>0</v>
      </c>
      <c r="AT30" s="87">
        <f>Février!AM30</f>
        <v>0</v>
      </c>
      <c r="AU30" s="86">
        <f>Février!AC30</f>
        <v>0</v>
      </c>
      <c r="AV30" s="79">
        <f>Mars!AR30</f>
        <v>0</v>
      </c>
      <c r="AW30" s="87">
        <f>Mars!AY30</f>
        <v>0</v>
      </c>
      <c r="AX30" s="87">
        <f>Mars!BA30</f>
        <v>0</v>
      </c>
      <c r="AY30" s="87">
        <f>Mars!BC30</f>
        <v>0</v>
      </c>
      <c r="AZ30" s="87">
        <f>Mars!BE30</f>
        <v>0</v>
      </c>
      <c r="BA30" s="87">
        <f>Mars!BG30</f>
        <v>0</v>
      </c>
      <c r="BB30" s="86">
        <f>Mars!AW30</f>
        <v>0</v>
      </c>
      <c r="BC30" s="79">
        <f>Avril!Z30</f>
        <v>0</v>
      </c>
      <c r="BD30" s="87">
        <f>Avril!AG30</f>
        <v>0</v>
      </c>
      <c r="BE30" s="87">
        <f>Avril!AI30</f>
        <v>0</v>
      </c>
      <c r="BF30" s="87">
        <f>Avril!AK30</f>
        <v>0</v>
      </c>
      <c r="BG30" s="87">
        <f>Avril!AM30</f>
        <v>0</v>
      </c>
      <c r="BH30" s="87">
        <f>Avril!AO30</f>
        <v>0</v>
      </c>
      <c r="BI30" s="86">
        <f>Avril!AE30</f>
        <v>0</v>
      </c>
      <c r="BJ30" s="79">
        <f>Mai!AF30</f>
        <v>0</v>
      </c>
      <c r="BK30" s="87">
        <f>Mai!AM30</f>
        <v>0</v>
      </c>
      <c r="BL30" s="87">
        <f>Mai!AO30</f>
        <v>0</v>
      </c>
      <c r="BM30" s="87">
        <f>Mai!AQ30</f>
        <v>0</v>
      </c>
      <c r="BN30" s="87">
        <f>Mai!AS30</f>
        <v>0</v>
      </c>
      <c r="BO30" s="87">
        <f>Mai!AU30</f>
        <v>0</v>
      </c>
      <c r="BP30" s="86">
        <f>Mai!AK30</f>
        <v>0</v>
      </c>
      <c r="BQ30" s="79">
        <f>Juin!AR30</f>
        <v>0</v>
      </c>
      <c r="BR30" s="87">
        <f>Juin!AY30</f>
        <v>0</v>
      </c>
      <c r="BS30" s="87">
        <f>Juin!BA30</f>
        <v>0</v>
      </c>
      <c r="BT30" s="87">
        <f>Juin!BC30</f>
        <v>0</v>
      </c>
      <c r="BU30" s="87">
        <f>Juin!BE30</f>
        <v>0</v>
      </c>
      <c r="BV30" s="87">
        <f>Juin!BG30</f>
        <v>0</v>
      </c>
      <c r="BW30" s="86">
        <f>Juin!AW30</f>
        <v>0</v>
      </c>
      <c r="BX30" s="79">
        <f>Juillet!L30</f>
        <v>0</v>
      </c>
      <c r="BY30" s="87">
        <f>Juillet!S30</f>
        <v>0</v>
      </c>
      <c r="BZ30" s="87">
        <f>Juillet!U30</f>
        <v>0</v>
      </c>
      <c r="CA30" s="87">
        <f>Juillet!W30</f>
        <v>0</v>
      </c>
      <c r="CB30" s="87">
        <f>Juillet!Y30</f>
        <v>0</v>
      </c>
      <c r="CC30" s="87">
        <f>Juillet!AA30</f>
        <v>0</v>
      </c>
      <c r="CD30" s="86">
        <f>Juillet!Q30</f>
        <v>0</v>
      </c>
      <c r="CE30" s="79">
        <f t="shared" si="1"/>
        <v>0</v>
      </c>
      <c r="CF30" s="86">
        <f t="shared" si="2"/>
        <v>0</v>
      </c>
    </row>
    <row r="31" spans="1:84" x14ac:dyDescent="0.25">
      <c r="A31" s="2">
        <v>19</v>
      </c>
      <c r="B31" s="75" t="str">
        <f>Juillet!B31</f>
        <v xml:space="preserve"> </v>
      </c>
      <c r="C31" s="83">
        <f>SUM(Septembre!G31,Octobre!G31,Novembre!G31,Décembre!G31,Janvier!G31,Février!G31,Mars!G31,Avril!G31,Mai!G31,Juin!G31,Juillet!G31)</f>
        <v>0</v>
      </c>
      <c r="D31" s="83">
        <f>SUM(Septembre!AR31,Octobre!AN31,Novembre!AP31,Décembre!AP31,Janvier!AP31,Février!AH31,Mars!AZ31,Avril!AL31,Mai!AN31,Juin!AT31,Juillet!AN31)</f>
        <v>0</v>
      </c>
      <c r="E31" s="86">
        <f t="shared" si="0"/>
        <v>0</v>
      </c>
      <c r="F31" s="79">
        <f>Septembre!AR31</f>
        <v>0</v>
      </c>
      <c r="G31" s="87">
        <f>Septembre!AY31</f>
        <v>0</v>
      </c>
      <c r="H31" s="87">
        <f>Septembre!BA31</f>
        <v>0</v>
      </c>
      <c r="I31" s="79"/>
      <c r="J31" s="79"/>
      <c r="K31" s="79"/>
      <c r="L31" s="87">
        <f>Septembre!AW31</f>
        <v>0</v>
      </c>
      <c r="M31" s="79">
        <f>Octobre!AB31</f>
        <v>0</v>
      </c>
      <c r="N31" s="87">
        <f>Octobre!AI31</f>
        <v>0</v>
      </c>
      <c r="O31" s="87">
        <f>Octobre!AK31</f>
        <v>0</v>
      </c>
      <c r="P31" s="87">
        <f>Octobre!AM31</f>
        <v>0</v>
      </c>
      <c r="Q31" s="87">
        <f>Octobre!AO31</f>
        <v>0</v>
      </c>
      <c r="R31" s="87">
        <f>Octobre!AQ31</f>
        <v>0</v>
      </c>
      <c r="S31" s="86">
        <f>Octobre!AG31</f>
        <v>0</v>
      </c>
      <c r="T31" s="79">
        <f>Novembre!AL31</f>
        <v>0</v>
      </c>
      <c r="U31" s="87">
        <f>Novembre!AS31</f>
        <v>0</v>
      </c>
      <c r="V31" s="87">
        <f>Novembre!AU31</f>
        <v>0</v>
      </c>
      <c r="W31" s="87">
        <f>Novembre!AW31</f>
        <v>0</v>
      </c>
      <c r="X31" s="87">
        <f>Novembre!AY31</f>
        <v>0</v>
      </c>
      <c r="Y31" s="87">
        <f>Novembre!BA31</f>
        <v>0</v>
      </c>
      <c r="Z31" s="86">
        <f>Novembre!AQ31</f>
        <v>0</v>
      </c>
      <c r="AA31" s="79">
        <f>Décembre!AF31</f>
        <v>0</v>
      </c>
      <c r="AB31" s="87">
        <f>Décembre!AM31</f>
        <v>0</v>
      </c>
      <c r="AC31" s="87">
        <f>Décembre!AO31</f>
        <v>0</v>
      </c>
      <c r="AD31" s="87">
        <f>Décembre!AQ31</f>
        <v>0</v>
      </c>
      <c r="AE31" s="87">
        <f>Décembre!AS31</f>
        <v>0</v>
      </c>
      <c r="AF31" s="87">
        <f>Décembre!AU31</f>
        <v>0</v>
      </c>
      <c r="AG31" s="86">
        <f>Décembre!AK31</f>
        <v>0</v>
      </c>
      <c r="AH31" s="79">
        <f>Janvier!AN31</f>
        <v>0</v>
      </c>
      <c r="AI31" s="87">
        <f>Janvier!AU31</f>
        <v>0</v>
      </c>
      <c r="AJ31" s="87">
        <f>Janvier!AW31</f>
        <v>0</v>
      </c>
      <c r="AK31" s="87">
        <f>Janvier!AY31</f>
        <v>0</v>
      </c>
      <c r="AL31" s="87">
        <f>Janvier!BA31</f>
        <v>0</v>
      </c>
      <c r="AM31" s="87">
        <f>Janvier!BC31</f>
        <v>0</v>
      </c>
      <c r="AN31" s="86">
        <f>Janvier!AS31</f>
        <v>0</v>
      </c>
      <c r="AO31" s="79">
        <f>Février!X31</f>
        <v>0</v>
      </c>
      <c r="AP31" s="87">
        <f>Février!AE31</f>
        <v>0</v>
      </c>
      <c r="AQ31" s="87">
        <f>Février!AG31</f>
        <v>0</v>
      </c>
      <c r="AR31" s="87">
        <f>Février!AI31</f>
        <v>0</v>
      </c>
      <c r="AS31" s="87">
        <f>Février!AK31</f>
        <v>0</v>
      </c>
      <c r="AT31" s="87">
        <f>Février!AM31</f>
        <v>0</v>
      </c>
      <c r="AU31" s="86">
        <f>Février!AC31</f>
        <v>0</v>
      </c>
      <c r="AV31" s="79">
        <f>Mars!AR31</f>
        <v>0</v>
      </c>
      <c r="AW31" s="87">
        <f>Mars!AY31</f>
        <v>0</v>
      </c>
      <c r="AX31" s="87">
        <f>Mars!BA31</f>
        <v>0</v>
      </c>
      <c r="AY31" s="87">
        <f>Mars!BC31</f>
        <v>0</v>
      </c>
      <c r="AZ31" s="87">
        <f>Mars!BE31</f>
        <v>0</v>
      </c>
      <c r="BA31" s="87">
        <f>Mars!BG31</f>
        <v>0</v>
      </c>
      <c r="BB31" s="86">
        <f>Mars!AW31</f>
        <v>0</v>
      </c>
      <c r="BC31" s="79">
        <f>Avril!Z31</f>
        <v>0</v>
      </c>
      <c r="BD31" s="87">
        <f>Avril!AG31</f>
        <v>0</v>
      </c>
      <c r="BE31" s="87">
        <f>Avril!AI31</f>
        <v>0</v>
      </c>
      <c r="BF31" s="87">
        <f>Avril!AK31</f>
        <v>0</v>
      </c>
      <c r="BG31" s="87">
        <f>Avril!AM31</f>
        <v>0</v>
      </c>
      <c r="BH31" s="87">
        <f>Avril!AO31</f>
        <v>0</v>
      </c>
      <c r="BI31" s="86">
        <f>Avril!AE31</f>
        <v>0</v>
      </c>
      <c r="BJ31" s="79">
        <f>Mai!AF31</f>
        <v>0</v>
      </c>
      <c r="BK31" s="87">
        <f>Mai!AM31</f>
        <v>0</v>
      </c>
      <c r="BL31" s="87">
        <f>Mai!AO31</f>
        <v>0</v>
      </c>
      <c r="BM31" s="87">
        <f>Mai!AQ31</f>
        <v>0</v>
      </c>
      <c r="BN31" s="87">
        <f>Mai!AS31</f>
        <v>0</v>
      </c>
      <c r="BO31" s="87">
        <f>Mai!AU31</f>
        <v>0</v>
      </c>
      <c r="BP31" s="86">
        <f>Mai!AK31</f>
        <v>0</v>
      </c>
      <c r="BQ31" s="79">
        <f>Juin!AR31</f>
        <v>0</v>
      </c>
      <c r="BR31" s="87">
        <f>Juin!AY31</f>
        <v>0</v>
      </c>
      <c r="BS31" s="87">
        <f>Juin!BA31</f>
        <v>0</v>
      </c>
      <c r="BT31" s="87">
        <f>Juin!BC31</f>
        <v>0</v>
      </c>
      <c r="BU31" s="87">
        <f>Juin!BE31</f>
        <v>0</v>
      </c>
      <c r="BV31" s="87">
        <f>Juin!BG31</f>
        <v>0</v>
      </c>
      <c r="BW31" s="86">
        <f>Juin!AW31</f>
        <v>0</v>
      </c>
      <c r="BX31" s="79">
        <f>Juillet!L31</f>
        <v>0</v>
      </c>
      <c r="BY31" s="87">
        <f>Juillet!S31</f>
        <v>0</v>
      </c>
      <c r="BZ31" s="87">
        <f>Juillet!U31</f>
        <v>0</v>
      </c>
      <c r="CA31" s="87">
        <f>Juillet!W31</f>
        <v>0</v>
      </c>
      <c r="CB31" s="87">
        <f>Juillet!Y31</f>
        <v>0</v>
      </c>
      <c r="CC31" s="87">
        <f>Juillet!AA31</f>
        <v>0</v>
      </c>
      <c r="CD31" s="86">
        <f>Juillet!Q31</f>
        <v>0</v>
      </c>
      <c r="CE31" s="79">
        <f t="shared" si="1"/>
        <v>0</v>
      </c>
      <c r="CF31" s="86">
        <f t="shared" si="2"/>
        <v>0</v>
      </c>
    </row>
    <row r="32" spans="1:84" x14ac:dyDescent="0.25">
      <c r="A32" s="2">
        <v>20</v>
      </c>
      <c r="B32" s="75" t="str">
        <f>Juillet!B32</f>
        <v xml:space="preserve"> </v>
      </c>
      <c r="C32" s="83">
        <f>SUM(Septembre!G32,Octobre!G32,Novembre!G32,Décembre!G32,Janvier!G32,Février!G32,Mars!G32,Avril!G32,Mai!G32,Juin!G32,Juillet!G32)</f>
        <v>0</v>
      </c>
      <c r="D32" s="83">
        <f>SUM(Septembre!AR32,Octobre!AN32,Novembre!AP32,Décembre!AP32,Janvier!AP32,Février!AH32,Mars!AZ32,Avril!AL32,Mai!AN32,Juin!AT32,Juillet!AN32)</f>
        <v>0</v>
      </c>
      <c r="E32" s="86">
        <f t="shared" si="0"/>
        <v>0</v>
      </c>
      <c r="F32" s="79">
        <f>Septembre!AR32</f>
        <v>0</v>
      </c>
      <c r="G32" s="87">
        <f>Septembre!AY32</f>
        <v>0</v>
      </c>
      <c r="H32" s="87">
        <f>Septembre!BA32</f>
        <v>0</v>
      </c>
      <c r="I32" s="79"/>
      <c r="J32" s="79"/>
      <c r="K32" s="79"/>
      <c r="L32" s="87">
        <f>Septembre!AW32</f>
        <v>0</v>
      </c>
      <c r="M32" s="79">
        <f>Octobre!AB32</f>
        <v>0</v>
      </c>
      <c r="N32" s="87">
        <f>Octobre!AI32</f>
        <v>0</v>
      </c>
      <c r="O32" s="87">
        <f>Octobre!AK32</f>
        <v>0</v>
      </c>
      <c r="P32" s="87">
        <f>Octobre!AM32</f>
        <v>0</v>
      </c>
      <c r="Q32" s="87">
        <f>Octobre!AO32</f>
        <v>0</v>
      </c>
      <c r="R32" s="87">
        <f>Octobre!AQ32</f>
        <v>0</v>
      </c>
      <c r="S32" s="86">
        <f>Octobre!AG32</f>
        <v>0</v>
      </c>
      <c r="T32" s="79">
        <f>Novembre!AL32</f>
        <v>0</v>
      </c>
      <c r="U32" s="87">
        <f>Novembre!AS32</f>
        <v>0</v>
      </c>
      <c r="V32" s="87">
        <f>Novembre!AU32</f>
        <v>0</v>
      </c>
      <c r="W32" s="87">
        <f>Novembre!AW32</f>
        <v>0</v>
      </c>
      <c r="X32" s="87">
        <f>Novembre!AY32</f>
        <v>0</v>
      </c>
      <c r="Y32" s="87">
        <f>Novembre!BA32</f>
        <v>0</v>
      </c>
      <c r="Z32" s="86">
        <f>Novembre!AQ32</f>
        <v>0</v>
      </c>
      <c r="AA32" s="79">
        <f>Décembre!AF32</f>
        <v>0</v>
      </c>
      <c r="AB32" s="87">
        <f>Décembre!AM32</f>
        <v>0</v>
      </c>
      <c r="AC32" s="87">
        <f>Décembre!AO32</f>
        <v>0</v>
      </c>
      <c r="AD32" s="87">
        <f>Décembre!AQ32</f>
        <v>0</v>
      </c>
      <c r="AE32" s="87">
        <f>Décembre!AS32</f>
        <v>0</v>
      </c>
      <c r="AF32" s="87">
        <f>Décembre!AU32</f>
        <v>0</v>
      </c>
      <c r="AG32" s="86">
        <f>Décembre!AK32</f>
        <v>0</v>
      </c>
      <c r="AH32" s="79">
        <f>Janvier!AN32</f>
        <v>0</v>
      </c>
      <c r="AI32" s="87">
        <f>Janvier!AU32</f>
        <v>0</v>
      </c>
      <c r="AJ32" s="87">
        <f>Janvier!AW32</f>
        <v>0</v>
      </c>
      <c r="AK32" s="87">
        <f>Janvier!AY32</f>
        <v>0</v>
      </c>
      <c r="AL32" s="87">
        <f>Janvier!BA32</f>
        <v>0</v>
      </c>
      <c r="AM32" s="87">
        <f>Janvier!BC32</f>
        <v>0</v>
      </c>
      <c r="AN32" s="86">
        <f>Janvier!AS32</f>
        <v>0</v>
      </c>
      <c r="AO32" s="79">
        <f>Février!X32</f>
        <v>0</v>
      </c>
      <c r="AP32" s="87">
        <f>Février!AE32</f>
        <v>0</v>
      </c>
      <c r="AQ32" s="87">
        <f>Février!AG32</f>
        <v>0</v>
      </c>
      <c r="AR32" s="87">
        <f>Février!AI32</f>
        <v>0</v>
      </c>
      <c r="AS32" s="87">
        <f>Février!AK32</f>
        <v>0</v>
      </c>
      <c r="AT32" s="87">
        <f>Février!AM32</f>
        <v>0</v>
      </c>
      <c r="AU32" s="86">
        <f>Février!AC32</f>
        <v>0</v>
      </c>
      <c r="AV32" s="79">
        <f>Mars!AR32</f>
        <v>0</v>
      </c>
      <c r="AW32" s="87">
        <f>Mars!AY32</f>
        <v>0</v>
      </c>
      <c r="AX32" s="87">
        <f>Mars!BA32</f>
        <v>0</v>
      </c>
      <c r="AY32" s="87">
        <f>Mars!BC32</f>
        <v>0</v>
      </c>
      <c r="AZ32" s="87">
        <f>Mars!BE32</f>
        <v>0</v>
      </c>
      <c r="BA32" s="87">
        <f>Mars!BG32</f>
        <v>0</v>
      </c>
      <c r="BB32" s="86">
        <f>Mars!AW32</f>
        <v>0</v>
      </c>
      <c r="BC32" s="79">
        <f>Avril!Z32</f>
        <v>0</v>
      </c>
      <c r="BD32" s="87">
        <f>Avril!AG32</f>
        <v>0</v>
      </c>
      <c r="BE32" s="87">
        <f>Avril!AI32</f>
        <v>0</v>
      </c>
      <c r="BF32" s="87">
        <f>Avril!AK32</f>
        <v>0</v>
      </c>
      <c r="BG32" s="87">
        <f>Avril!AM32</f>
        <v>0</v>
      </c>
      <c r="BH32" s="87">
        <f>Avril!AO32</f>
        <v>0</v>
      </c>
      <c r="BI32" s="86">
        <f>Avril!AE32</f>
        <v>0</v>
      </c>
      <c r="BJ32" s="79">
        <f>Mai!AF32</f>
        <v>0</v>
      </c>
      <c r="BK32" s="87">
        <f>Mai!AM32</f>
        <v>0</v>
      </c>
      <c r="BL32" s="87">
        <f>Mai!AO32</f>
        <v>0</v>
      </c>
      <c r="BM32" s="87">
        <f>Mai!AQ32</f>
        <v>0</v>
      </c>
      <c r="BN32" s="87">
        <f>Mai!AS32</f>
        <v>0</v>
      </c>
      <c r="BO32" s="87">
        <f>Mai!AU32</f>
        <v>0</v>
      </c>
      <c r="BP32" s="86">
        <f>Mai!AK32</f>
        <v>0</v>
      </c>
      <c r="BQ32" s="79">
        <f>Juin!AR32</f>
        <v>0</v>
      </c>
      <c r="BR32" s="87">
        <f>Juin!AY32</f>
        <v>0</v>
      </c>
      <c r="BS32" s="87">
        <f>Juin!BA32</f>
        <v>0</v>
      </c>
      <c r="BT32" s="87">
        <f>Juin!BC32</f>
        <v>0</v>
      </c>
      <c r="BU32" s="87">
        <f>Juin!BE32</f>
        <v>0</v>
      </c>
      <c r="BV32" s="87">
        <f>Juin!BG32</f>
        <v>0</v>
      </c>
      <c r="BW32" s="86">
        <f>Juin!AW32</f>
        <v>0</v>
      </c>
      <c r="BX32" s="79">
        <f>Juillet!L32</f>
        <v>0</v>
      </c>
      <c r="BY32" s="87">
        <f>Juillet!S32</f>
        <v>0</v>
      </c>
      <c r="BZ32" s="87">
        <f>Juillet!U32</f>
        <v>0</v>
      </c>
      <c r="CA32" s="87">
        <f>Juillet!W32</f>
        <v>0</v>
      </c>
      <c r="CB32" s="87">
        <f>Juillet!Y32</f>
        <v>0</v>
      </c>
      <c r="CC32" s="87">
        <f>Juillet!AA32</f>
        <v>0</v>
      </c>
      <c r="CD32" s="86">
        <f>Juillet!Q32</f>
        <v>0</v>
      </c>
      <c r="CE32" s="79">
        <f t="shared" si="1"/>
        <v>0</v>
      </c>
      <c r="CF32" s="86">
        <f t="shared" si="2"/>
        <v>0</v>
      </c>
    </row>
    <row r="33" spans="1:84" x14ac:dyDescent="0.25">
      <c r="A33" s="2">
        <v>21</v>
      </c>
      <c r="B33" s="75" t="str">
        <f>Juillet!B33</f>
        <v xml:space="preserve"> </v>
      </c>
      <c r="C33" s="83">
        <f>SUM(Septembre!G33,Octobre!G33,Novembre!G33,Décembre!G33,Janvier!G33,Février!G33,Mars!G33,Avril!G33,Mai!G33,Juin!G33,Juillet!G33)</f>
        <v>0</v>
      </c>
      <c r="D33" s="83">
        <f>SUM(Septembre!AR33,Octobre!AN33,Novembre!AP33,Décembre!AP33,Janvier!AP33,Février!AH33,Mars!AZ33,Avril!AL33,Mai!AN33,Juin!AT33,Juillet!AN33)</f>
        <v>0</v>
      </c>
      <c r="E33" s="86">
        <f t="shared" si="0"/>
        <v>0</v>
      </c>
      <c r="F33" s="79">
        <f>Septembre!AR33</f>
        <v>0</v>
      </c>
      <c r="G33" s="87">
        <f>Septembre!AY33</f>
        <v>0</v>
      </c>
      <c r="H33" s="87">
        <f>Septembre!BA33</f>
        <v>0</v>
      </c>
      <c r="I33" s="79"/>
      <c r="J33" s="79"/>
      <c r="K33" s="79"/>
      <c r="L33" s="87">
        <f>Septembre!AW33</f>
        <v>0</v>
      </c>
      <c r="M33" s="79">
        <f>Octobre!AB33</f>
        <v>0</v>
      </c>
      <c r="N33" s="87">
        <f>Octobre!AI33</f>
        <v>0</v>
      </c>
      <c r="O33" s="87">
        <f>Octobre!AK33</f>
        <v>0</v>
      </c>
      <c r="P33" s="87">
        <f>Octobre!AM33</f>
        <v>0</v>
      </c>
      <c r="Q33" s="87">
        <f>Octobre!AO33</f>
        <v>0</v>
      </c>
      <c r="R33" s="87">
        <f>Octobre!AQ33</f>
        <v>0</v>
      </c>
      <c r="S33" s="86">
        <f>Octobre!AG33</f>
        <v>0</v>
      </c>
      <c r="T33" s="79">
        <f>Novembre!AL33</f>
        <v>0</v>
      </c>
      <c r="U33" s="87">
        <f>Novembre!AS33</f>
        <v>0</v>
      </c>
      <c r="V33" s="87">
        <f>Novembre!AU33</f>
        <v>0</v>
      </c>
      <c r="W33" s="87">
        <f>Novembre!AW33</f>
        <v>0</v>
      </c>
      <c r="X33" s="87">
        <f>Novembre!AY33</f>
        <v>0</v>
      </c>
      <c r="Y33" s="87">
        <f>Novembre!BA33</f>
        <v>0</v>
      </c>
      <c r="Z33" s="86">
        <f>Novembre!AQ33</f>
        <v>0</v>
      </c>
      <c r="AA33" s="79">
        <f>Décembre!AF33</f>
        <v>0</v>
      </c>
      <c r="AB33" s="87">
        <f>Décembre!AM33</f>
        <v>0</v>
      </c>
      <c r="AC33" s="87">
        <f>Décembre!AO33</f>
        <v>0</v>
      </c>
      <c r="AD33" s="87">
        <f>Décembre!AQ33</f>
        <v>0</v>
      </c>
      <c r="AE33" s="87">
        <f>Décembre!AS33</f>
        <v>0</v>
      </c>
      <c r="AF33" s="87">
        <f>Décembre!AU33</f>
        <v>0</v>
      </c>
      <c r="AG33" s="86">
        <f>Décembre!AK33</f>
        <v>0</v>
      </c>
      <c r="AH33" s="79">
        <f>Janvier!AN33</f>
        <v>0</v>
      </c>
      <c r="AI33" s="87">
        <f>Janvier!AU33</f>
        <v>0</v>
      </c>
      <c r="AJ33" s="87">
        <f>Janvier!AW33</f>
        <v>0</v>
      </c>
      <c r="AK33" s="87">
        <f>Janvier!AY33</f>
        <v>0</v>
      </c>
      <c r="AL33" s="87">
        <f>Janvier!BA33</f>
        <v>0</v>
      </c>
      <c r="AM33" s="87">
        <f>Janvier!BC33</f>
        <v>0</v>
      </c>
      <c r="AN33" s="86">
        <f>Janvier!AS33</f>
        <v>0</v>
      </c>
      <c r="AO33" s="79">
        <f>Février!X33</f>
        <v>0</v>
      </c>
      <c r="AP33" s="87">
        <f>Février!AE33</f>
        <v>0</v>
      </c>
      <c r="AQ33" s="87">
        <f>Février!AG33</f>
        <v>0</v>
      </c>
      <c r="AR33" s="87">
        <f>Février!AI33</f>
        <v>0</v>
      </c>
      <c r="AS33" s="87">
        <f>Février!AK33</f>
        <v>0</v>
      </c>
      <c r="AT33" s="87">
        <f>Février!AM33</f>
        <v>0</v>
      </c>
      <c r="AU33" s="86">
        <f>Février!AC33</f>
        <v>0</v>
      </c>
      <c r="AV33" s="79">
        <f>Mars!AR33</f>
        <v>0</v>
      </c>
      <c r="AW33" s="87">
        <f>Mars!AY33</f>
        <v>0</v>
      </c>
      <c r="AX33" s="87">
        <f>Mars!BA33</f>
        <v>0</v>
      </c>
      <c r="AY33" s="87">
        <f>Mars!BC33</f>
        <v>0</v>
      </c>
      <c r="AZ33" s="87">
        <f>Mars!BE33</f>
        <v>0</v>
      </c>
      <c r="BA33" s="87">
        <f>Mars!BG33</f>
        <v>0</v>
      </c>
      <c r="BB33" s="86">
        <f>Mars!AW33</f>
        <v>0</v>
      </c>
      <c r="BC33" s="79">
        <f>Avril!Z33</f>
        <v>0</v>
      </c>
      <c r="BD33" s="87">
        <f>Avril!AG33</f>
        <v>0</v>
      </c>
      <c r="BE33" s="87">
        <f>Avril!AI33</f>
        <v>0</v>
      </c>
      <c r="BF33" s="87">
        <f>Avril!AK33</f>
        <v>0</v>
      </c>
      <c r="BG33" s="87">
        <f>Avril!AM33</f>
        <v>0</v>
      </c>
      <c r="BH33" s="87">
        <f>Avril!AO33</f>
        <v>0</v>
      </c>
      <c r="BI33" s="86">
        <f>Avril!AE33</f>
        <v>0</v>
      </c>
      <c r="BJ33" s="79">
        <f>Mai!AF33</f>
        <v>0</v>
      </c>
      <c r="BK33" s="87">
        <f>Mai!AM33</f>
        <v>0</v>
      </c>
      <c r="BL33" s="87">
        <f>Mai!AO33</f>
        <v>0</v>
      </c>
      <c r="BM33" s="87">
        <f>Mai!AQ33</f>
        <v>0</v>
      </c>
      <c r="BN33" s="87">
        <f>Mai!AS33</f>
        <v>0</v>
      </c>
      <c r="BO33" s="87">
        <f>Mai!AU33</f>
        <v>0</v>
      </c>
      <c r="BP33" s="86">
        <f>Mai!AK33</f>
        <v>0</v>
      </c>
      <c r="BQ33" s="79">
        <f>Juin!AR33</f>
        <v>0</v>
      </c>
      <c r="BR33" s="87">
        <f>Juin!AY33</f>
        <v>0</v>
      </c>
      <c r="BS33" s="87">
        <f>Juin!BA33</f>
        <v>0</v>
      </c>
      <c r="BT33" s="87">
        <f>Juin!BC33</f>
        <v>0</v>
      </c>
      <c r="BU33" s="87">
        <f>Juin!BE33</f>
        <v>0</v>
      </c>
      <c r="BV33" s="87">
        <f>Juin!BG33</f>
        <v>0</v>
      </c>
      <c r="BW33" s="86">
        <f>Juin!AW33</f>
        <v>0</v>
      </c>
      <c r="BX33" s="79">
        <f>Juillet!L33</f>
        <v>0</v>
      </c>
      <c r="BY33" s="87">
        <f>Juillet!S33</f>
        <v>0</v>
      </c>
      <c r="BZ33" s="87">
        <f>Juillet!U33</f>
        <v>0</v>
      </c>
      <c r="CA33" s="87">
        <f>Juillet!W33</f>
        <v>0</v>
      </c>
      <c r="CB33" s="87">
        <f>Juillet!Y33</f>
        <v>0</v>
      </c>
      <c r="CC33" s="87">
        <f>Juillet!AA33</f>
        <v>0</v>
      </c>
      <c r="CD33" s="86">
        <f>Juillet!Q33</f>
        <v>0</v>
      </c>
      <c r="CE33" s="79">
        <f t="shared" si="1"/>
        <v>0</v>
      </c>
      <c r="CF33" s="86">
        <f t="shared" si="2"/>
        <v>0</v>
      </c>
    </row>
    <row r="34" spans="1:84" x14ac:dyDescent="0.25">
      <c r="A34" s="2">
        <v>22</v>
      </c>
      <c r="B34" s="75" t="str">
        <f>Juillet!B34</f>
        <v xml:space="preserve"> </v>
      </c>
      <c r="C34" s="83">
        <f>SUM(Septembre!G34,Octobre!G34,Novembre!G34,Décembre!G34,Janvier!G34,Février!G34,Mars!G34,Avril!G34,Mai!G34,Juin!G34,Juillet!G34)</f>
        <v>0</v>
      </c>
      <c r="D34" s="83">
        <f>SUM(Septembre!AR34,Octobre!AN34,Novembre!AP34,Décembre!AP34,Janvier!AP34,Février!AH34,Mars!AZ34,Avril!AL34,Mai!AN34,Juin!AT34,Juillet!AN34)</f>
        <v>0</v>
      </c>
      <c r="E34" s="86">
        <f t="shared" si="0"/>
        <v>0</v>
      </c>
      <c r="F34" s="79">
        <f>Septembre!AR34</f>
        <v>0</v>
      </c>
      <c r="G34" s="87">
        <f>Septembre!AY34</f>
        <v>0</v>
      </c>
      <c r="H34" s="87">
        <f>Septembre!BA34</f>
        <v>0</v>
      </c>
      <c r="I34" s="79"/>
      <c r="J34" s="79"/>
      <c r="K34" s="79"/>
      <c r="L34" s="87">
        <f>Septembre!AW34</f>
        <v>0</v>
      </c>
      <c r="M34" s="79">
        <f>Octobre!AB34</f>
        <v>0</v>
      </c>
      <c r="N34" s="87">
        <f>Octobre!AI34</f>
        <v>0</v>
      </c>
      <c r="O34" s="87">
        <f>Octobre!AK34</f>
        <v>0</v>
      </c>
      <c r="P34" s="87">
        <f>Octobre!AM34</f>
        <v>0</v>
      </c>
      <c r="Q34" s="87">
        <f>Octobre!AO34</f>
        <v>0</v>
      </c>
      <c r="R34" s="87">
        <f>Octobre!AQ34</f>
        <v>0</v>
      </c>
      <c r="S34" s="86">
        <f>Octobre!AG34</f>
        <v>0</v>
      </c>
      <c r="T34" s="79">
        <f>Novembre!AL34</f>
        <v>0</v>
      </c>
      <c r="U34" s="87">
        <f>Novembre!AS34</f>
        <v>0</v>
      </c>
      <c r="V34" s="87">
        <f>Novembre!AU34</f>
        <v>0</v>
      </c>
      <c r="W34" s="87">
        <f>Novembre!AW34</f>
        <v>0</v>
      </c>
      <c r="X34" s="87">
        <f>Novembre!AY34</f>
        <v>0</v>
      </c>
      <c r="Y34" s="87">
        <f>Novembre!BA34</f>
        <v>0</v>
      </c>
      <c r="Z34" s="86">
        <f>Novembre!AQ34</f>
        <v>0</v>
      </c>
      <c r="AA34" s="79">
        <f>Décembre!AF34</f>
        <v>0</v>
      </c>
      <c r="AB34" s="87">
        <f>Décembre!AM34</f>
        <v>0</v>
      </c>
      <c r="AC34" s="87">
        <f>Décembre!AO34</f>
        <v>0</v>
      </c>
      <c r="AD34" s="87">
        <f>Décembre!AQ34</f>
        <v>0</v>
      </c>
      <c r="AE34" s="87">
        <f>Décembre!AS34</f>
        <v>0</v>
      </c>
      <c r="AF34" s="87">
        <f>Décembre!AU34</f>
        <v>0</v>
      </c>
      <c r="AG34" s="86">
        <f>Décembre!AK34</f>
        <v>0</v>
      </c>
      <c r="AH34" s="79">
        <f>Janvier!AN34</f>
        <v>0</v>
      </c>
      <c r="AI34" s="87">
        <f>Janvier!AU34</f>
        <v>0</v>
      </c>
      <c r="AJ34" s="87">
        <f>Janvier!AW34</f>
        <v>0</v>
      </c>
      <c r="AK34" s="87">
        <f>Janvier!AY34</f>
        <v>0</v>
      </c>
      <c r="AL34" s="87">
        <f>Janvier!BA34</f>
        <v>0</v>
      </c>
      <c r="AM34" s="87">
        <f>Janvier!BC34</f>
        <v>0</v>
      </c>
      <c r="AN34" s="86">
        <f>Janvier!AS34</f>
        <v>0</v>
      </c>
      <c r="AO34" s="79">
        <f>Février!X34</f>
        <v>0</v>
      </c>
      <c r="AP34" s="87">
        <f>Février!AE34</f>
        <v>0</v>
      </c>
      <c r="AQ34" s="87">
        <f>Février!AG34</f>
        <v>0</v>
      </c>
      <c r="AR34" s="87">
        <f>Février!AI34</f>
        <v>0</v>
      </c>
      <c r="AS34" s="87">
        <f>Février!AK34</f>
        <v>0</v>
      </c>
      <c r="AT34" s="87">
        <f>Février!AM34</f>
        <v>0</v>
      </c>
      <c r="AU34" s="86">
        <f>Février!AC34</f>
        <v>0</v>
      </c>
      <c r="AV34" s="79">
        <f>Mars!AR34</f>
        <v>0</v>
      </c>
      <c r="AW34" s="87">
        <f>Mars!AY34</f>
        <v>0</v>
      </c>
      <c r="AX34" s="87">
        <f>Mars!BA34</f>
        <v>0</v>
      </c>
      <c r="AY34" s="87">
        <f>Mars!BC34</f>
        <v>0</v>
      </c>
      <c r="AZ34" s="87">
        <f>Mars!BE34</f>
        <v>0</v>
      </c>
      <c r="BA34" s="87">
        <f>Mars!BG34</f>
        <v>0</v>
      </c>
      <c r="BB34" s="86">
        <f>Mars!AW34</f>
        <v>0</v>
      </c>
      <c r="BC34" s="79">
        <f>Avril!Z34</f>
        <v>0</v>
      </c>
      <c r="BD34" s="87">
        <f>Avril!AG34</f>
        <v>0</v>
      </c>
      <c r="BE34" s="87">
        <f>Avril!AI34</f>
        <v>0</v>
      </c>
      <c r="BF34" s="87">
        <f>Avril!AK34</f>
        <v>0</v>
      </c>
      <c r="BG34" s="87">
        <f>Avril!AM34</f>
        <v>0</v>
      </c>
      <c r="BH34" s="87">
        <f>Avril!AO34</f>
        <v>0</v>
      </c>
      <c r="BI34" s="86">
        <f>Avril!AE34</f>
        <v>0</v>
      </c>
      <c r="BJ34" s="79">
        <f>Mai!AF34</f>
        <v>0</v>
      </c>
      <c r="BK34" s="87">
        <f>Mai!AM34</f>
        <v>0</v>
      </c>
      <c r="BL34" s="87">
        <f>Mai!AO34</f>
        <v>0</v>
      </c>
      <c r="BM34" s="87">
        <f>Mai!AQ34</f>
        <v>0</v>
      </c>
      <c r="BN34" s="87">
        <f>Mai!AS34</f>
        <v>0</v>
      </c>
      <c r="BO34" s="87">
        <f>Mai!AU34</f>
        <v>0</v>
      </c>
      <c r="BP34" s="86">
        <f>Mai!AK34</f>
        <v>0</v>
      </c>
      <c r="BQ34" s="79">
        <f>Juin!AR34</f>
        <v>0</v>
      </c>
      <c r="BR34" s="87">
        <f>Juin!AY34</f>
        <v>0</v>
      </c>
      <c r="BS34" s="87">
        <f>Juin!BA34</f>
        <v>0</v>
      </c>
      <c r="BT34" s="87">
        <f>Juin!BC34</f>
        <v>0</v>
      </c>
      <c r="BU34" s="87">
        <f>Juin!BE34</f>
        <v>0</v>
      </c>
      <c r="BV34" s="87">
        <f>Juin!BG34</f>
        <v>0</v>
      </c>
      <c r="BW34" s="86">
        <f>Juin!AW34</f>
        <v>0</v>
      </c>
      <c r="BX34" s="79">
        <f>Juillet!L34</f>
        <v>0</v>
      </c>
      <c r="BY34" s="87">
        <f>Juillet!S34</f>
        <v>0</v>
      </c>
      <c r="BZ34" s="87">
        <f>Juillet!U34</f>
        <v>0</v>
      </c>
      <c r="CA34" s="87">
        <f>Juillet!W34</f>
        <v>0</v>
      </c>
      <c r="CB34" s="87">
        <f>Juillet!Y34</f>
        <v>0</v>
      </c>
      <c r="CC34" s="87">
        <f>Juillet!AA34</f>
        <v>0</v>
      </c>
      <c r="CD34" s="86">
        <f>Juillet!Q34</f>
        <v>0</v>
      </c>
      <c r="CE34" s="79">
        <f t="shared" si="1"/>
        <v>0</v>
      </c>
      <c r="CF34" s="86">
        <f t="shared" si="2"/>
        <v>0</v>
      </c>
    </row>
    <row r="35" spans="1:84" x14ac:dyDescent="0.25">
      <c r="A35" s="2">
        <v>23</v>
      </c>
      <c r="B35" s="75" t="str">
        <f>Juillet!B35</f>
        <v xml:space="preserve"> </v>
      </c>
      <c r="C35" s="83">
        <f>SUM(Septembre!G35,Octobre!G35,Novembre!G35,Décembre!G35,Janvier!G35,Février!G35,Mars!G35,Avril!G35,Mai!G35,Juin!G35,Juillet!G35)</f>
        <v>0</v>
      </c>
      <c r="D35" s="83">
        <f>SUM(Septembre!AR35,Octobre!AN35,Novembre!AP35,Décembre!AP35,Janvier!AP35,Février!AH35,Mars!AZ35,Avril!AL35,Mai!AN35,Juin!AT35,Juillet!AN35)</f>
        <v>0</v>
      </c>
      <c r="E35" s="86">
        <f t="shared" si="0"/>
        <v>0</v>
      </c>
      <c r="F35" s="79">
        <f>Septembre!AR35</f>
        <v>0</v>
      </c>
      <c r="G35" s="87">
        <f>Septembre!AY35</f>
        <v>0</v>
      </c>
      <c r="H35" s="87">
        <f>Septembre!BA35</f>
        <v>0</v>
      </c>
      <c r="I35" s="79"/>
      <c r="J35" s="79"/>
      <c r="K35" s="79"/>
      <c r="L35" s="87">
        <f>Septembre!AW35</f>
        <v>0</v>
      </c>
      <c r="M35" s="79">
        <f>Octobre!AB35</f>
        <v>0</v>
      </c>
      <c r="N35" s="87">
        <f>Octobre!AI35</f>
        <v>0</v>
      </c>
      <c r="O35" s="87">
        <f>Octobre!AK35</f>
        <v>0</v>
      </c>
      <c r="P35" s="87">
        <f>Octobre!AM35</f>
        <v>0</v>
      </c>
      <c r="Q35" s="87">
        <f>Octobre!AO35</f>
        <v>0</v>
      </c>
      <c r="R35" s="87">
        <f>Octobre!AQ35</f>
        <v>0</v>
      </c>
      <c r="S35" s="86">
        <f>Octobre!AG35</f>
        <v>0</v>
      </c>
      <c r="T35" s="79">
        <f>Novembre!AL35</f>
        <v>0</v>
      </c>
      <c r="U35" s="87">
        <f>Novembre!AS35</f>
        <v>0</v>
      </c>
      <c r="V35" s="87">
        <f>Novembre!AU35</f>
        <v>0</v>
      </c>
      <c r="W35" s="87">
        <f>Novembre!AW35</f>
        <v>0</v>
      </c>
      <c r="X35" s="87">
        <f>Novembre!AY35</f>
        <v>0</v>
      </c>
      <c r="Y35" s="87">
        <f>Novembre!BA35</f>
        <v>0</v>
      </c>
      <c r="Z35" s="86">
        <f>Novembre!AQ35</f>
        <v>0</v>
      </c>
      <c r="AA35" s="79">
        <f>Décembre!AF35</f>
        <v>0</v>
      </c>
      <c r="AB35" s="87">
        <f>Décembre!AM35</f>
        <v>0</v>
      </c>
      <c r="AC35" s="87">
        <f>Décembre!AO35</f>
        <v>0</v>
      </c>
      <c r="AD35" s="87">
        <f>Décembre!AQ35</f>
        <v>0</v>
      </c>
      <c r="AE35" s="87">
        <f>Décembre!AS35</f>
        <v>0</v>
      </c>
      <c r="AF35" s="87">
        <f>Décembre!AU35</f>
        <v>0</v>
      </c>
      <c r="AG35" s="86">
        <f>Décembre!AK35</f>
        <v>0</v>
      </c>
      <c r="AH35" s="79">
        <f>Janvier!AN35</f>
        <v>0</v>
      </c>
      <c r="AI35" s="87">
        <f>Janvier!AU35</f>
        <v>0</v>
      </c>
      <c r="AJ35" s="87">
        <f>Janvier!AW35</f>
        <v>0</v>
      </c>
      <c r="AK35" s="87">
        <f>Janvier!AY35</f>
        <v>0</v>
      </c>
      <c r="AL35" s="87">
        <f>Janvier!BA35</f>
        <v>0</v>
      </c>
      <c r="AM35" s="87">
        <f>Janvier!BC35</f>
        <v>0</v>
      </c>
      <c r="AN35" s="86">
        <f>Janvier!AS35</f>
        <v>0</v>
      </c>
      <c r="AO35" s="79">
        <f>Février!X35</f>
        <v>0</v>
      </c>
      <c r="AP35" s="87">
        <f>Février!AE35</f>
        <v>0</v>
      </c>
      <c r="AQ35" s="87">
        <f>Février!AG35</f>
        <v>0</v>
      </c>
      <c r="AR35" s="87">
        <f>Février!AI35</f>
        <v>0</v>
      </c>
      <c r="AS35" s="87">
        <f>Février!AK35</f>
        <v>0</v>
      </c>
      <c r="AT35" s="87">
        <f>Février!AM35</f>
        <v>0</v>
      </c>
      <c r="AU35" s="86">
        <f>Février!AC35</f>
        <v>0</v>
      </c>
      <c r="AV35" s="79">
        <f>Mars!AR35</f>
        <v>0</v>
      </c>
      <c r="AW35" s="87">
        <f>Mars!AY35</f>
        <v>0</v>
      </c>
      <c r="AX35" s="87">
        <f>Mars!BA35</f>
        <v>0</v>
      </c>
      <c r="AY35" s="87">
        <f>Mars!BC35</f>
        <v>0</v>
      </c>
      <c r="AZ35" s="87">
        <f>Mars!BE35</f>
        <v>0</v>
      </c>
      <c r="BA35" s="87">
        <f>Mars!BG35</f>
        <v>0</v>
      </c>
      <c r="BB35" s="86">
        <f>Mars!AW35</f>
        <v>0</v>
      </c>
      <c r="BC35" s="79">
        <f>Avril!Z35</f>
        <v>0</v>
      </c>
      <c r="BD35" s="87">
        <f>Avril!AG35</f>
        <v>0</v>
      </c>
      <c r="BE35" s="87">
        <f>Avril!AI35</f>
        <v>0</v>
      </c>
      <c r="BF35" s="87">
        <f>Avril!AK35</f>
        <v>0</v>
      </c>
      <c r="BG35" s="87">
        <f>Avril!AM35</f>
        <v>0</v>
      </c>
      <c r="BH35" s="87">
        <f>Avril!AO35</f>
        <v>0</v>
      </c>
      <c r="BI35" s="86">
        <f>Avril!AE35</f>
        <v>0</v>
      </c>
      <c r="BJ35" s="79">
        <f>Mai!AF35</f>
        <v>0</v>
      </c>
      <c r="BK35" s="87">
        <f>Mai!AM35</f>
        <v>0</v>
      </c>
      <c r="BL35" s="87">
        <f>Mai!AO35</f>
        <v>0</v>
      </c>
      <c r="BM35" s="87">
        <f>Mai!AQ35</f>
        <v>0</v>
      </c>
      <c r="BN35" s="87">
        <f>Mai!AS35</f>
        <v>0</v>
      </c>
      <c r="BO35" s="87">
        <f>Mai!AU35</f>
        <v>0</v>
      </c>
      <c r="BP35" s="86">
        <f>Mai!AK35</f>
        <v>0</v>
      </c>
      <c r="BQ35" s="79">
        <f>Juin!AR35</f>
        <v>0</v>
      </c>
      <c r="BR35" s="87">
        <f>Juin!AY35</f>
        <v>0</v>
      </c>
      <c r="BS35" s="87">
        <f>Juin!BA35</f>
        <v>0</v>
      </c>
      <c r="BT35" s="87">
        <f>Juin!BC35</f>
        <v>0</v>
      </c>
      <c r="BU35" s="87">
        <f>Juin!BE35</f>
        <v>0</v>
      </c>
      <c r="BV35" s="87">
        <f>Juin!BG35</f>
        <v>0</v>
      </c>
      <c r="BW35" s="86">
        <f>Juin!AW35</f>
        <v>0</v>
      </c>
      <c r="BX35" s="79">
        <f>Juillet!L35</f>
        <v>0</v>
      </c>
      <c r="BY35" s="87">
        <f>Juillet!S35</f>
        <v>0</v>
      </c>
      <c r="BZ35" s="87">
        <f>Juillet!U35</f>
        <v>0</v>
      </c>
      <c r="CA35" s="87">
        <f>Juillet!W35</f>
        <v>0</v>
      </c>
      <c r="CB35" s="87">
        <f>Juillet!Y35</f>
        <v>0</v>
      </c>
      <c r="CC35" s="87">
        <f>Juillet!AA35</f>
        <v>0</v>
      </c>
      <c r="CD35" s="86">
        <f>Juillet!Q35</f>
        <v>0</v>
      </c>
      <c r="CE35" s="79">
        <f t="shared" si="1"/>
        <v>0</v>
      </c>
      <c r="CF35" s="86">
        <f t="shared" si="2"/>
        <v>0</v>
      </c>
    </row>
    <row r="36" spans="1:84" x14ac:dyDescent="0.25">
      <c r="A36" s="2">
        <v>24</v>
      </c>
      <c r="B36" s="75" t="str">
        <f>Juillet!B36</f>
        <v xml:space="preserve"> </v>
      </c>
      <c r="C36" s="83">
        <f>SUM(Septembre!G36,Octobre!G36,Novembre!G36,Décembre!G36,Janvier!G36,Février!G36,Mars!G36,Avril!G36,Mai!G36,Juin!G36,Juillet!G36)</f>
        <v>0</v>
      </c>
      <c r="D36" s="83">
        <f>SUM(Septembre!AR36,Octobre!AN36,Novembre!AP36,Décembre!AP36,Janvier!AP36,Février!AH36,Mars!AZ36,Avril!AL36,Mai!AN36,Juin!AT36,Juillet!AN36)</f>
        <v>0</v>
      </c>
      <c r="E36" s="86">
        <f t="shared" si="0"/>
        <v>0</v>
      </c>
      <c r="F36" s="79">
        <f>Septembre!AR36</f>
        <v>0</v>
      </c>
      <c r="G36" s="87">
        <f>Septembre!AY36</f>
        <v>0</v>
      </c>
      <c r="H36" s="87">
        <f>Septembre!BA36</f>
        <v>0</v>
      </c>
      <c r="I36" s="79"/>
      <c r="J36" s="79"/>
      <c r="K36" s="79"/>
      <c r="L36" s="87">
        <f>Septembre!AW36</f>
        <v>0</v>
      </c>
      <c r="M36" s="79">
        <f>Octobre!AB36</f>
        <v>0</v>
      </c>
      <c r="N36" s="87">
        <f>Octobre!AI36</f>
        <v>0</v>
      </c>
      <c r="O36" s="87">
        <f>Octobre!AK36</f>
        <v>0</v>
      </c>
      <c r="P36" s="87">
        <f>Octobre!AM36</f>
        <v>0</v>
      </c>
      <c r="Q36" s="87">
        <f>Octobre!AO36</f>
        <v>0</v>
      </c>
      <c r="R36" s="87">
        <f>Octobre!AQ36</f>
        <v>0</v>
      </c>
      <c r="S36" s="86">
        <f>Octobre!AG36</f>
        <v>0</v>
      </c>
      <c r="T36" s="79">
        <f>Novembre!AL36</f>
        <v>0</v>
      </c>
      <c r="U36" s="87">
        <f>Novembre!AS36</f>
        <v>0</v>
      </c>
      <c r="V36" s="87">
        <f>Novembre!AU36</f>
        <v>0</v>
      </c>
      <c r="W36" s="87">
        <f>Novembre!AW36</f>
        <v>0</v>
      </c>
      <c r="X36" s="87">
        <f>Novembre!AY36</f>
        <v>0</v>
      </c>
      <c r="Y36" s="87">
        <f>Novembre!BA36</f>
        <v>0</v>
      </c>
      <c r="Z36" s="86">
        <f>Novembre!AQ36</f>
        <v>0</v>
      </c>
      <c r="AA36" s="79">
        <f>Décembre!AF36</f>
        <v>0</v>
      </c>
      <c r="AB36" s="87">
        <f>Décembre!AM36</f>
        <v>0</v>
      </c>
      <c r="AC36" s="87">
        <f>Décembre!AO36</f>
        <v>0</v>
      </c>
      <c r="AD36" s="87">
        <f>Décembre!AQ36</f>
        <v>0</v>
      </c>
      <c r="AE36" s="87">
        <f>Décembre!AS36</f>
        <v>0</v>
      </c>
      <c r="AF36" s="87">
        <f>Décembre!AU36</f>
        <v>0</v>
      </c>
      <c r="AG36" s="86">
        <f>Décembre!AK36</f>
        <v>0</v>
      </c>
      <c r="AH36" s="79">
        <f>Janvier!AN36</f>
        <v>0</v>
      </c>
      <c r="AI36" s="87">
        <f>Janvier!AU36</f>
        <v>0</v>
      </c>
      <c r="AJ36" s="87">
        <f>Janvier!AW36</f>
        <v>0</v>
      </c>
      <c r="AK36" s="87">
        <f>Janvier!AY36</f>
        <v>0</v>
      </c>
      <c r="AL36" s="87">
        <f>Janvier!BA36</f>
        <v>0</v>
      </c>
      <c r="AM36" s="87">
        <f>Janvier!BC36</f>
        <v>0</v>
      </c>
      <c r="AN36" s="86">
        <f>Janvier!AS36</f>
        <v>0</v>
      </c>
      <c r="AO36" s="79">
        <f>Février!X36</f>
        <v>0</v>
      </c>
      <c r="AP36" s="87">
        <f>Février!AE36</f>
        <v>0</v>
      </c>
      <c r="AQ36" s="87">
        <f>Février!AG36</f>
        <v>0</v>
      </c>
      <c r="AR36" s="87">
        <f>Février!AI36</f>
        <v>0</v>
      </c>
      <c r="AS36" s="87">
        <f>Février!AK36</f>
        <v>0</v>
      </c>
      <c r="AT36" s="87">
        <f>Février!AM36</f>
        <v>0</v>
      </c>
      <c r="AU36" s="86">
        <f>Février!AC36</f>
        <v>0</v>
      </c>
      <c r="AV36" s="79">
        <f>Mars!AR36</f>
        <v>0</v>
      </c>
      <c r="AW36" s="87">
        <f>Mars!AY36</f>
        <v>0</v>
      </c>
      <c r="AX36" s="87">
        <f>Mars!BA36</f>
        <v>0</v>
      </c>
      <c r="AY36" s="87">
        <f>Mars!BC36</f>
        <v>0</v>
      </c>
      <c r="AZ36" s="87">
        <f>Mars!BE36</f>
        <v>0</v>
      </c>
      <c r="BA36" s="87">
        <f>Mars!BG36</f>
        <v>0</v>
      </c>
      <c r="BB36" s="86">
        <f>Mars!AW36</f>
        <v>0</v>
      </c>
      <c r="BC36" s="79">
        <f>Avril!Z36</f>
        <v>0</v>
      </c>
      <c r="BD36" s="87">
        <f>Avril!AG36</f>
        <v>0</v>
      </c>
      <c r="BE36" s="87">
        <f>Avril!AI36</f>
        <v>0</v>
      </c>
      <c r="BF36" s="87">
        <f>Avril!AK36</f>
        <v>0</v>
      </c>
      <c r="BG36" s="87">
        <f>Avril!AM36</f>
        <v>0</v>
      </c>
      <c r="BH36" s="87">
        <f>Avril!AO36</f>
        <v>0</v>
      </c>
      <c r="BI36" s="86">
        <f>Avril!AE36</f>
        <v>0</v>
      </c>
      <c r="BJ36" s="79">
        <f>Mai!AF36</f>
        <v>0</v>
      </c>
      <c r="BK36" s="87">
        <f>Mai!AM36</f>
        <v>0</v>
      </c>
      <c r="BL36" s="87">
        <f>Mai!AO36</f>
        <v>0</v>
      </c>
      <c r="BM36" s="87">
        <f>Mai!AQ36</f>
        <v>0</v>
      </c>
      <c r="BN36" s="87">
        <f>Mai!AS36</f>
        <v>0</v>
      </c>
      <c r="BO36" s="87">
        <f>Mai!AU36</f>
        <v>0</v>
      </c>
      <c r="BP36" s="86">
        <f>Mai!AK36</f>
        <v>0</v>
      </c>
      <c r="BQ36" s="79">
        <f>Juin!AR36</f>
        <v>0</v>
      </c>
      <c r="BR36" s="87">
        <f>Juin!AY36</f>
        <v>0</v>
      </c>
      <c r="BS36" s="87">
        <f>Juin!BA36</f>
        <v>0</v>
      </c>
      <c r="BT36" s="87">
        <f>Juin!BC36</f>
        <v>0</v>
      </c>
      <c r="BU36" s="87">
        <f>Juin!BE36</f>
        <v>0</v>
      </c>
      <c r="BV36" s="87">
        <f>Juin!BG36</f>
        <v>0</v>
      </c>
      <c r="BW36" s="86">
        <f>Juin!AW36</f>
        <v>0</v>
      </c>
      <c r="BX36" s="79">
        <f>Juillet!L36</f>
        <v>0</v>
      </c>
      <c r="BY36" s="87">
        <f>Juillet!S36</f>
        <v>0</v>
      </c>
      <c r="BZ36" s="87">
        <f>Juillet!U36</f>
        <v>0</v>
      </c>
      <c r="CA36" s="87">
        <f>Juillet!W36</f>
        <v>0</v>
      </c>
      <c r="CB36" s="87">
        <f>Juillet!Y36</f>
        <v>0</v>
      </c>
      <c r="CC36" s="87">
        <f>Juillet!AA36</f>
        <v>0</v>
      </c>
      <c r="CD36" s="86">
        <f>Juillet!Q36</f>
        <v>0</v>
      </c>
      <c r="CE36" s="79">
        <f t="shared" si="1"/>
        <v>0</v>
      </c>
      <c r="CF36" s="86">
        <f t="shared" si="2"/>
        <v>0</v>
      </c>
    </row>
    <row r="37" spans="1:84" x14ac:dyDescent="0.25">
      <c r="A37" s="2">
        <v>25</v>
      </c>
      <c r="B37" s="75" t="str">
        <f>Juillet!B37</f>
        <v xml:space="preserve"> </v>
      </c>
      <c r="C37" s="83">
        <f>SUM(Septembre!G37,Octobre!G37,Novembre!G37,Décembre!G37,Janvier!G37,Février!G37,Mars!G37,Avril!G37,Mai!G37,Juin!G37,Juillet!G37)</f>
        <v>0</v>
      </c>
      <c r="D37" s="83">
        <f>SUM(Septembre!AR37,Octobre!AN37,Novembre!AP37,Décembre!AP37,Janvier!AP37,Février!AH37,Mars!AZ37,Avril!AL37,Mai!AN37,Juin!AT37,Juillet!AN37)</f>
        <v>0</v>
      </c>
      <c r="E37" s="86">
        <f t="shared" si="0"/>
        <v>0</v>
      </c>
      <c r="F37" s="79">
        <f>Septembre!AR37</f>
        <v>0</v>
      </c>
      <c r="G37" s="87">
        <f>Septembre!AY37</f>
        <v>0</v>
      </c>
      <c r="H37" s="87">
        <f>Septembre!BA37</f>
        <v>0</v>
      </c>
      <c r="I37" s="79"/>
      <c r="J37" s="79"/>
      <c r="K37" s="79"/>
      <c r="L37" s="87">
        <f>Septembre!AW37</f>
        <v>0</v>
      </c>
      <c r="M37" s="79">
        <f>Octobre!AB37</f>
        <v>0</v>
      </c>
      <c r="N37" s="87">
        <f>Octobre!AI37</f>
        <v>0</v>
      </c>
      <c r="O37" s="87">
        <f>Octobre!AK37</f>
        <v>0</v>
      </c>
      <c r="P37" s="87">
        <f>Octobre!AM37</f>
        <v>0</v>
      </c>
      <c r="Q37" s="87">
        <f>Octobre!AO37</f>
        <v>0</v>
      </c>
      <c r="R37" s="87">
        <f>Octobre!AQ37</f>
        <v>0</v>
      </c>
      <c r="S37" s="86">
        <f>Octobre!AG37</f>
        <v>0</v>
      </c>
      <c r="T37" s="79">
        <f>Novembre!AL37</f>
        <v>0</v>
      </c>
      <c r="U37" s="87">
        <f>Novembre!AS37</f>
        <v>0</v>
      </c>
      <c r="V37" s="87">
        <f>Novembre!AU37</f>
        <v>0</v>
      </c>
      <c r="W37" s="87">
        <f>Novembre!AW37</f>
        <v>0</v>
      </c>
      <c r="X37" s="87">
        <f>Novembre!AY37</f>
        <v>0</v>
      </c>
      <c r="Y37" s="87">
        <f>Novembre!BA37</f>
        <v>0</v>
      </c>
      <c r="Z37" s="86">
        <f>Novembre!AQ37</f>
        <v>0</v>
      </c>
      <c r="AA37" s="79">
        <f>Décembre!AF37</f>
        <v>0</v>
      </c>
      <c r="AB37" s="87">
        <f>Décembre!AM37</f>
        <v>0</v>
      </c>
      <c r="AC37" s="87">
        <f>Décembre!AO37</f>
        <v>0</v>
      </c>
      <c r="AD37" s="87">
        <f>Décembre!AQ37</f>
        <v>0</v>
      </c>
      <c r="AE37" s="87">
        <f>Décembre!AS37</f>
        <v>0</v>
      </c>
      <c r="AF37" s="87">
        <f>Décembre!AU37</f>
        <v>0</v>
      </c>
      <c r="AG37" s="86">
        <f>Décembre!AK37</f>
        <v>0</v>
      </c>
      <c r="AH37" s="79">
        <f>Janvier!AN37</f>
        <v>0</v>
      </c>
      <c r="AI37" s="87">
        <f>Janvier!AU37</f>
        <v>0</v>
      </c>
      <c r="AJ37" s="87">
        <f>Janvier!AW37</f>
        <v>0</v>
      </c>
      <c r="AK37" s="87">
        <f>Janvier!AY37</f>
        <v>0</v>
      </c>
      <c r="AL37" s="87">
        <f>Janvier!BA37</f>
        <v>0</v>
      </c>
      <c r="AM37" s="87">
        <f>Janvier!BC37</f>
        <v>0</v>
      </c>
      <c r="AN37" s="86">
        <f>Janvier!AS37</f>
        <v>0</v>
      </c>
      <c r="AO37" s="79">
        <f>Février!X37</f>
        <v>0</v>
      </c>
      <c r="AP37" s="87">
        <f>Février!AE37</f>
        <v>0</v>
      </c>
      <c r="AQ37" s="87">
        <f>Février!AG37</f>
        <v>0</v>
      </c>
      <c r="AR37" s="87">
        <f>Février!AI37</f>
        <v>0</v>
      </c>
      <c r="AS37" s="87">
        <f>Février!AK37</f>
        <v>0</v>
      </c>
      <c r="AT37" s="87">
        <f>Février!AM37</f>
        <v>0</v>
      </c>
      <c r="AU37" s="86">
        <f>Février!AC37</f>
        <v>0</v>
      </c>
      <c r="AV37" s="79">
        <f>Mars!AR37</f>
        <v>0</v>
      </c>
      <c r="AW37" s="87">
        <f>Mars!AY37</f>
        <v>0</v>
      </c>
      <c r="AX37" s="87">
        <f>Mars!BA37</f>
        <v>0</v>
      </c>
      <c r="AY37" s="87">
        <f>Mars!BC37</f>
        <v>0</v>
      </c>
      <c r="AZ37" s="87">
        <f>Mars!BE37</f>
        <v>0</v>
      </c>
      <c r="BA37" s="87">
        <f>Mars!BG37</f>
        <v>0</v>
      </c>
      <c r="BB37" s="86">
        <f>Mars!AW37</f>
        <v>0</v>
      </c>
      <c r="BC37" s="79">
        <f>Avril!Z37</f>
        <v>0</v>
      </c>
      <c r="BD37" s="87">
        <f>Avril!AG37</f>
        <v>0</v>
      </c>
      <c r="BE37" s="87">
        <f>Avril!AI37</f>
        <v>0</v>
      </c>
      <c r="BF37" s="87">
        <f>Avril!AK37</f>
        <v>0</v>
      </c>
      <c r="BG37" s="87">
        <f>Avril!AM37</f>
        <v>0</v>
      </c>
      <c r="BH37" s="87">
        <f>Avril!AO37</f>
        <v>0</v>
      </c>
      <c r="BI37" s="86">
        <f>Avril!AE37</f>
        <v>0</v>
      </c>
      <c r="BJ37" s="79">
        <f>Mai!AF37</f>
        <v>0</v>
      </c>
      <c r="BK37" s="87">
        <f>Mai!AM37</f>
        <v>0</v>
      </c>
      <c r="BL37" s="87">
        <f>Mai!AO37</f>
        <v>0</v>
      </c>
      <c r="BM37" s="87">
        <f>Mai!AQ37</f>
        <v>0</v>
      </c>
      <c r="BN37" s="87">
        <f>Mai!AS37</f>
        <v>0</v>
      </c>
      <c r="BO37" s="87">
        <f>Mai!AU37</f>
        <v>0</v>
      </c>
      <c r="BP37" s="86">
        <f>Mai!AK37</f>
        <v>0</v>
      </c>
      <c r="BQ37" s="79">
        <f>Juin!AR37</f>
        <v>0</v>
      </c>
      <c r="BR37" s="87">
        <f>Juin!AY37</f>
        <v>0</v>
      </c>
      <c r="BS37" s="87">
        <f>Juin!BA37</f>
        <v>0</v>
      </c>
      <c r="BT37" s="87">
        <f>Juin!BC37</f>
        <v>0</v>
      </c>
      <c r="BU37" s="87">
        <f>Juin!BE37</f>
        <v>0</v>
      </c>
      <c r="BV37" s="87">
        <f>Juin!BG37</f>
        <v>0</v>
      </c>
      <c r="BW37" s="86">
        <f>Juin!AW37</f>
        <v>0</v>
      </c>
      <c r="BX37" s="79">
        <f>Juillet!L37</f>
        <v>0</v>
      </c>
      <c r="BY37" s="87">
        <f>Juillet!S37</f>
        <v>0</v>
      </c>
      <c r="BZ37" s="87">
        <f>Juillet!U37</f>
        <v>0</v>
      </c>
      <c r="CA37" s="87">
        <f>Juillet!W37</f>
        <v>0</v>
      </c>
      <c r="CB37" s="87">
        <f>Juillet!Y37</f>
        <v>0</v>
      </c>
      <c r="CC37" s="87">
        <f>Juillet!AA37</f>
        <v>0</v>
      </c>
      <c r="CD37" s="86">
        <f>Juillet!Q37</f>
        <v>0</v>
      </c>
      <c r="CE37" s="79">
        <f t="shared" si="1"/>
        <v>0</v>
      </c>
      <c r="CF37" s="86">
        <f t="shared" si="2"/>
        <v>0</v>
      </c>
    </row>
    <row r="38" spans="1:84" x14ac:dyDescent="0.25">
      <c r="A38" s="2">
        <v>26</v>
      </c>
      <c r="B38" s="75" t="str">
        <f>Juillet!B38</f>
        <v xml:space="preserve"> </v>
      </c>
      <c r="C38" s="83">
        <f>SUM(Septembre!G38,Octobre!G38,Novembre!G38,Décembre!G38,Janvier!G38,Février!G38,Mars!G38,Avril!G38,Mai!G38,Juin!G38,Juillet!G38)</f>
        <v>0</v>
      </c>
      <c r="D38" s="83">
        <f>SUM(Septembre!AR38,Octobre!AN38,Novembre!AP38,Décembre!AP38,Janvier!AP38,Février!AH38,Mars!AZ38,Avril!AL38,Mai!AN38,Juin!AT38,Juillet!AN38)</f>
        <v>0</v>
      </c>
      <c r="E38" s="86">
        <f t="shared" si="0"/>
        <v>0</v>
      </c>
      <c r="F38" s="79">
        <f>Septembre!AR38</f>
        <v>0</v>
      </c>
      <c r="G38" s="87">
        <f>Septembre!AY38</f>
        <v>0</v>
      </c>
      <c r="H38" s="87">
        <f>Septembre!BA38</f>
        <v>0</v>
      </c>
      <c r="I38" s="79"/>
      <c r="J38" s="79"/>
      <c r="K38" s="79"/>
      <c r="L38" s="87">
        <f>Septembre!AW38</f>
        <v>0</v>
      </c>
      <c r="M38" s="79">
        <f>Octobre!AB38</f>
        <v>0</v>
      </c>
      <c r="N38" s="87">
        <f>Octobre!AI38</f>
        <v>0</v>
      </c>
      <c r="O38" s="87">
        <f>Octobre!AK38</f>
        <v>0</v>
      </c>
      <c r="P38" s="87">
        <f>Octobre!AM38</f>
        <v>0</v>
      </c>
      <c r="Q38" s="87">
        <f>Octobre!AO38</f>
        <v>0</v>
      </c>
      <c r="R38" s="87">
        <f>Octobre!AQ38</f>
        <v>0</v>
      </c>
      <c r="S38" s="86">
        <f>Octobre!AG38</f>
        <v>0</v>
      </c>
      <c r="T38" s="79">
        <f>Novembre!AL38</f>
        <v>0</v>
      </c>
      <c r="U38" s="87">
        <f>Novembre!AS38</f>
        <v>0</v>
      </c>
      <c r="V38" s="87">
        <f>Novembre!AU38</f>
        <v>0</v>
      </c>
      <c r="W38" s="87">
        <f>Novembre!AW38</f>
        <v>0</v>
      </c>
      <c r="X38" s="87">
        <f>Novembre!AY38</f>
        <v>0</v>
      </c>
      <c r="Y38" s="87">
        <f>Novembre!BA38</f>
        <v>0</v>
      </c>
      <c r="Z38" s="86">
        <f>Novembre!AQ38</f>
        <v>0</v>
      </c>
      <c r="AA38" s="79">
        <f>Décembre!AF38</f>
        <v>0</v>
      </c>
      <c r="AB38" s="87">
        <f>Décembre!AM38</f>
        <v>0</v>
      </c>
      <c r="AC38" s="87">
        <f>Décembre!AO38</f>
        <v>0</v>
      </c>
      <c r="AD38" s="87">
        <f>Décembre!AQ38</f>
        <v>0</v>
      </c>
      <c r="AE38" s="87">
        <f>Décembre!AS38</f>
        <v>0</v>
      </c>
      <c r="AF38" s="87">
        <f>Décembre!AU38</f>
        <v>0</v>
      </c>
      <c r="AG38" s="86">
        <f>Décembre!AK38</f>
        <v>0</v>
      </c>
      <c r="AH38" s="79">
        <f>Janvier!AN38</f>
        <v>0</v>
      </c>
      <c r="AI38" s="87">
        <f>Janvier!AU38</f>
        <v>0</v>
      </c>
      <c r="AJ38" s="87">
        <f>Janvier!AW38</f>
        <v>0</v>
      </c>
      <c r="AK38" s="87">
        <f>Janvier!AY38</f>
        <v>0</v>
      </c>
      <c r="AL38" s="87">
        <f>Janvier!BA38</f>
        <v>0</v>
      </c>
      <c r="AM38" s="87">
        <f>Janvier!BC38</f>
        <v>0</v>
      </c>
      <c r="AN38" s="86">
        <f>Janvier!AS38</f>
        <v>0</v>
      </c>
      <c r="AO38" s="79">
        <f>Février!X38</f>
        <v>0</v>
      </c>
      <c r="AP38" s="87">
        <f>Février!AE38</f>
        <v>0</v>
      </c>
      <c r="AQ38" s="87">
        <f>Février!AG38</f>
        <v>0</v>
      </c>
      <c r="AR38" s="87">
        <f>Février!AI38</f>
        <v>0</v>
      </c>
      <c r="AS38" s="87">
        <f>Février!AK38</f>
        <v>0</v>
      </c>
      <c r="AT38" s="87">
        <f>Février!AM38</f>
        <v>0</v>
      </c>
      <c r="AU38" s="86">
        <f>Février!AC38</f>
        <v>0</v>
      </c>
      <c r="AV38" s="79">
        <f>Mars!AR38</f>
        <v>0</v>
      </c>
      <c r="AW38" s="87">
        <f>Mars!AY38</f>
        <v>0</v>
      </c>
      <c r="AX38" s="87">
        <f>Mars!BA38</f>
        <v>0</v>
      </c>
      <c r="AY38" s="87">
        <f>Mars!BC38</f>
        <v>0</v>
      </c>
      <c r="AZ38" s="87">
        <f>Mars!BE38</f>
        <v>0</v>
      </c>
      <c r="BA38" s="87">
        <f>Mars!BG38</f>
        <v>0</v>
      </c>
      <c r="BB38" s="86">
        <f>Mars!AW38</f>
        <v>0</v>
      </c>
      <c r="BC38" s="79">
        <f>Avril!Z38</f>
        <v>0</v>
      </c>
      <c r="BD38" s="87">
        <f>Avril!AG38</f>
        <v>0</v>
      </c>
      <c r="BE38" s="87">
        <f>Avril!AI38</f>
        <v>0</v>
      </c>
      <c r="BF38" s="87">
        <f>Avril!AK38</f>
        <v>0</v>
      </c>
      <c r="BG38" s="87">
        <f>Avril!AM38</f>
        <v>0</v>
      </c>
      <c r="BH38" s="87">
        <f>Avril!AO38</f>
        <v>0</v>
      </c>
      <c r="BI38" s="86">
        <f>Avril!AE38</f>
        <v>0</v>
      </c>
      <c r="BJ38" s="79">
        <f>Mai!AF38</f>
        <v>0</v>
      </c>
      <c r="BK38" s="87">
        <f>Mai!AM38</f>
        <v>0</v>
      </c>
      <c r="BL38" s="87">
        <f>Mai!AO38</f>
        <v>0</v>
      </c>
      <c r="BM38" s="87">
        <f>Mai!AQ38</f>
        <v>0</v>
      </c>
      <c r="BN38" s="87">
        <f>Mai!AS38</f>
        <v>0</v>
      </c>
      <c r="BO38" s="87">
        <f>Mai!AU38</f>
        <v>0</v>
      </c>
      <c r="BP38" s="86">
        <f>Mai!AK38</f>
        <v>0</v>
      </c>
      <c r="BQ38" s="79">
        <f>Juin!AR38</f>
        <v>0</v>
      </c>
      <c r="BR38" s="87">
        <f>Juin!AY38</f>
        <v>0</v>
      </c>
      <c r="BS38" s="87">
        <f>Juin!BA38</f>
        <v>0</v>
      </c>
      <c r="BT38" s="87">
        <f>Juin!BC38</f>
        <v>0</v>
      </c>
      <c r="BU38" s="87">
        <f>Juin!BE38</f>
        <v>0</v>
      </c>
      <c r="BV38" s="87">
        <f>Juin!BG38</f>
        <v>0</v>
      </c>
      <c r="BW38" s="86">
        <f>Juin!AW38</f>
        <v>0</v>
      </c>
      <c r="BX38" s="79">
        <f>Juillet!L38</f>
        <v>0</v>
      </c>
      <c r="BY38" s="87">
        <f>Juillet!S38</f>
        <v>0</v>
      </c>
      <c r="BZ38" s="87">
        <f>Juillet!U38</f>
        <v>0</v>
      </c>
      <c r="CA38" s="87">
        <f>Juillet!W38</f>
        <v>0</v>
      </c>
      <c r="CB38" s="87">
        <f>Juillet!Y38</f>
        <v>0</v>
      </c>
      <c r="CC38" s="87">
        <f>Juillet!AA38</f>
        <v>0</v>
      </c>
      <c r="CD38" s="86">
        <f>Juillet!Q38</f>
        <v>0</v>
      </c>
      <c r="CE38" s="79">
        <f t="shared" si="1"/>
        <v>0</v>
      </c>
      <c r="CF38" s="86">
        <f t="shared" si="2"/>
        <v>0</v>
      </c>
    </row>
    <row r="39" spans="1:84" x14ac:dyDescent="0.25">
      <c r="A39" s="2">
        <v>27</v>
      </c>
      <c r="B39" s="75" t="str">
        <f>Juillet!B39</f>
        <v xml:space="preserve"> </v>
      </c>
      <c r="C39" s="83">
        <f>SUM(Septembre!G39,Octobre!G39,Novembre!G39,Décembre!G39,Janvier!G39,Février!G39,Mars!G39,Avril!G39,Mai!G39,Juin!G39,Juillet!G39)</f>
        <v>0</v>
      </c>
      <c r="D39" s="83">
        <f>SUM(Septembre!AR39,Octobre!AN39,Novembre!AP39,Décembre!AP39,Janvier!AP39,Février!AH39,Mars!AZ39,Avril!AL39,Mai!AN39,Juin!AT39,Juillet!AN39)</f>
        <v>0</v>
      </c>
      <c r="E39" s="86">
        <f t="shared" si="0"/>
        <v>0</v>
      </c>
      <c r="F39" s="79">
        <f>Septembre!AR39</f>
        <v>0</v>
      </c>
      <c r="G39" s="87">
        <f>Septembre!AY39</f>
        <v>0</v>
      </c>
      <c r="H39" s="87">
        <f>Septembre!BA39</f>
        <v>0</v>
      </c>
      <c r="I39" s="79"/>
      <c r="J39" s="79"/>
      <c r="K39" s="79"/>
      <c r="L39" s="87">
        <f>Septembre!AW39</f>
        <v>0</v>
      </c>
      <c r="M39" s="79">
        <f>Octobre!AB39</f>
        <v>0</v>
      </c>
      <c r="N39" s="87">
        <f>Octobre!AI39</f>
        <v>0</v>
      </c>
      <c r="O39" s="87">
        <f>Octobre!AK39</f>
        <v>0</v>
      </c>
      <c r="P39" s="87">
        <f>Octobre!AM39</f>
        <v>0</v>
      </c>
      <c r="Q39" s="87">
        <f>Octobre!AO39</f>
        <v>0</v>
      </c>
      <c r="R39" s="87">
        <f>Octobre!AQ39</f>
        <v>0</v>
      </c>
      <c r="S39" s="86">
        <f>Octobre!AG39</f>
        <v>0</v>
      </c>
      <c r="T39" s="79">
        <f>Novembre!AL39</f>
        <v>0</v>
      </c>
      <c r="U39" s="87">
        <f>Novembre!AS39</f>
        <v>0</v>
      </c>
      <c r="V39" s="87">
        <f>Novembre!AU39</f>
        <v>0</v>
      </c>
      <c r="W39" s="87">
        <f>Novembre!AW39</f>
        <v>0</v>
      </c>
      <c r="X39" s="87">
        <f>Novembre!AY39</f>
        <v>0</v>
      </c>
      <c r="Y39" s="87">
        <f>Novembre!BA39</f>
        <v>0</v>
      </c>
      <c r="Z39" s="86">
        <f>Novembre!AQ39</f>
        <v>0</v>
      </c>
      <c r="AA39" s="79">
        <f>Décembre!AF39</f>
        <v>0</v>
      </c>
      <c r="AB39" s="87">
        <f>Décembre!AM39</f>
        <v>0</v>
      </c>
      <c r="AC39" s="87">
        <f>Décembre!AO39</f>
        <v>0</v>
      </c>
      <c r="AD39" s="87">
        <f>Décembre!AQ39</f>
        <v>0</v>
      </c>
      <c r="AE39" s="87">
        <f>Décembre!AS39</f>
        <v>0</v>
      </c>
      <c r="AF39" s="87">
        <f>Décembre!AU39</f>
        <v>0</v>
      </c>
      <c r="AG39" s="86">
        <f>Décembre!AK39</f>
        <v>0</v>
      </c>
      <c r="AH39" s="79">
        <f>Janvier!AN39</f>
        <v>0</v>
      </c>
      <c r="AI39" s="87">
        <f>Janvier!AU39</f>
        <v>0</v>
      </c>
      <c r="AJ39" s="87">
        <f>Janvier!AW39</f>
        <v>0</v>
      </c>
      <c r="AK39" s="87">
        <f>Janvier!AY39</f>
        <v>0</v>
      </c>
      <c r="AL39" s="87">
        <f>Janvier!BA39</f>
        <v>0</v>
      </c>
      <c r="AM39" s="87">
        <f>Janvier!BC39</f>
        <v>0</v>
      </c>
      <c r="AN39" s="86">
        <f>Janvier!AS39</f>
        <v>0</v>
      </c>
      <c r="AO39" s="79">
        <f>Février!X39</f>
        <v>0</v>
      </c>
      <c r="AP39" s="87">
        <f>Février!AE39</f>
        <v>0</v>
      </c>
      <c r="AQ39" s="87">
        <f>Février!AG39</f>
        <v>0</v>
      </c>
      <c r="AR39" s="87">
        <f>Février!AI39</f>
        <v>0</v>
      </c>
      <c r="AS39" s="87">
        <f>Février!AK39</f>
        <v>0</v>
      </c>
      <c r="AT39" s="87">
        <f>Février!AM39</f>
        <v>0</v>
      </c>
      <c r="AU39" s="86">
        <f>Février!AC39</f>
        <v>0</v>
      </c>
      <c r="AV39" s="79">
        <f>Mars!AR39</f>
        <v>0</v>
      </c>
      <c r="AW39" s="87">
        <f>Mars!AY39</f>
        <v>0</v>
      </c>
      <c r="AX39" s="87">
        <f>Mars!BA39</f>
        <v>0</v>
      </c>
      <c r="AY39" s="87">
        <f>Mars!BC39</f>
        <v>0</v>
      </c>
      <c r="AZ39" s="87">
        <f>Mars!BE39</f>
        <v>0</v>
      </c>
      <c r="BA39" s="87">
        <f>Mars!BG39</f>
        <v>0</v>
      </c>
      <c r="BB39" s="86">
        <f>Mars!AW39</f>
        <v>0</v>
      </c>
      <c r="BC39" s="79">
        <f>Avril!Z39</f>
        <v>0</v>
      </c>
      <c r="BD39" s="87">
        <f>Avril!AG39</f>
        <v>0</v>
      </c>
      <c r="BE39" s="87">
        <f>Avril!AI39</f>
        <v>0</v>
      </c>
      <c r="BF39" s="87">
        <f>Avril!AK39</f>
        <v>0</v>
      </c>
      <c r="BG39" s="87">
        <f>Avril!AM39</f>
        <v>0</v>
      </c>
      <c r="BH39" s="87">
        <f>Avril!AO39</f>
        <v>0</v>
      </c>
      <c r="BI39" s="86">
        <f>Avril!AE39</f>
        <v>0</v>
      </c>
      <c r="BJ39" s="79">
        <f>Mai!AF39</f>
        <v>0</v>
      </c>
      <c r="BK39" s="87">
        <f>Mai!AM39</f>
        <v>0</v>
      </c>
      <c r="BL39" s="87">
        <f>Mai!AO39</f>
        <v>0</v>
      </c>
      <c r="BM39" s="87">
        <f>Mai!AQ39</f>
        <v>0</v>
      </c>
      <c r="BN39" s="87">
        <f>Mai!AS39</f>
        <v>0</v>
      </c>
      <c r="BO39" s="87">
        <f>Mai!AU39</f>
        <v>0</v>
      </c>
      <c r="BP39" s="86">
        <f>Mai!AK39</f>
        <v>0</v>
      </c>
      <c r="BQ39" s="79">
        <f>Juin!AR39</f>
        <v>0</v>
      </c>
      <c r="BR39" s="87">
        <f>Juin!AY39</f>
        <v>0</v>
      </c>
      <c r="BS39" s="87">
        <f>Juin!BA39</f>
        <v>0</v>
      </c>
      <c r="BT39" s="87">
        <f>Juin!BC39</f>
        <v>0</v>
      </c>
      <c r="BU39" s="87">
        <f>Juin!BE39</f>
        <v>0</v>
      </c>
      <c r="BV39" s="87">
        <f>Juin!BG39</f>
        <v>0</v>
      </c>
      <c r="BW39" s="86">
        <f>Juin!AW39</f>
        <v>0</v>
      </c>
      <c r="BX39" s="79">
        <f>Juillet!L39</f>
        <v>0</v>
      </c>
      <c r="BY39" s="87">
        <f>Juillet!S39</f>
        <v>0</v>
      </c>
      <c r="BZ39" s="87">
        <f>Juillet!U39</f>
        <v>0</v>
      </c>
      <c r="CA39" s="87">
        <f>Juillet!W39</f>
        <v>0</v>
      </c>
      <c r="CB39" s="87">
        <f>Juillet!Y39</f>
        <v>0</v>
      </c>
      <c r="CC39" s="87">
        <f>Juillet!AA39</f>
        <v>0</v>
      </c>
      <c r="CD39" s="86">
        <f>Juillet!Q39</f>
        <v>0</v>
      </c>
      <c r="CE39" s="79">
        <f t="shared" si="1"/>
        <v>0</v>
      </c>
      <c r="CF39" s="86">
        <f t="shared" si="2"/>
        <v>0</v>
      </c>
    </row>
    <row r="40" spans="1:84" x14ac:dyDescent="0.25">
      <c r="A40" s="2">
        <v>28</v>
      </c>
      <c r="B40" s="75" t="str">
        <f>Juillet!B40</f>
        <v xml:space="preserve"> </v>
      </c>
      <c r="C40" s="83">
        <f>SUM(Septembre!G40,Octobre!G40,Novembre!G40,Décembre!G40,Janvier!G40,Février!G40,Mars!G40,Avril!G40,Mai!G40,Juin!G40,Juillet!G40)</f>
        <v>0</v>
      </c>
      <c r="D40" s="83">
        <f>SUM(Septembre!AR40,Octobre!AN40,Novembre!AP40,Décembre!AP40,Janvier!AP40,Février!AH40,Mars!AZ40,Avril!AL40,Mai!AN40,Juin!AT40,Juillet!AN40)</f>
        <v>0</v>
      </c>
      <c r="E40" s="86">
        <f t="shared" si="0"/>
        <v>0</v>
      </c>
      <c r="F40" s="79">
        <f>Septembre!AR40</f>
        <v>0</v>
      </c>
      <c r="G40" s="87">
        <f>Septembre!AY40</f>
        <v>0</v>
      </c>
      <c r="H40" s="87">
        <f>Septembre!BA40</f>
        <v>0</v>
      </c>
      <c r="I40" s="79"/>
      <c r="J40" s="79"/>
      <c r="K40" s="79"/>
      <c r="L40" s="87">
        <f>Septembre!AW40</f>
        <v>0</v>
      </c>
      <c r="M40" s="79">
        <f>Octobre!AB40</f>
        <v>0</v>
      </c>
      <c r="N40" s="87">
        <f>Octobre!AI40</f>
        <v>0</v>
      </c>
      <c r="O40" s="87">
        <f>Octobre!AK40</f>
        <v>0</v>
      </c>
      <c r="P40" s="87">
        <f>Octobre!AM40</f>
        <v>0</v>
      </c>
      <c r="Q40" s="87">
        <f>Octobre!AO40</f>
        <v>0</v>
      </c>
      <c r="R40" s="87">
        <f>Octobre!AQ40</f>
        <v>0</v>
      </c>
      <c r="S40" s="86">
        <f>Octobre!AG40</f>
        <v>0</v>
      </c>
      <c r="T40" s="79">
        <f>Novembre!AL40</f>
        <v>0</v>
      </c>
      <c r="U40" s="87">
        <f>Novembre!AS40</f>
        <v>0</v>
      </c>
      <c r="V40" s="87">
        <f>Novembre!AU40</f>
        <v>0</v>
      </c>
      <c r="W40" s="87">
        <f>Novembre!AW40</f>
        <v>0</v>
      </c>
      <c r="X40" s="87">
        <f>Novembre!AY40</f>
        <v>0</v>
      </c>
      <c r="Y40" s="87">
        <f>Novembre!BA40</f>
        <v>0</v>
      </c>
      <c r="Z40" s="86">
        <f>Novembre!AQ40</f>
        <v>0</v>
      </c>
      <c r="AA40" s="79">
        <f>Décembre!AF40</f>
        <v>0</v>
      </c>
      <c r="AB40" s="87">
        <f>Décembre!AM40</f>
        <v>0</v>
      </c>
      <c r="AC40" s="87">
        <f>Décembre!AO40</f>
        <v>0</v>
      </c>
      <c r="AD40" s="87">
        <f>Décembre!AQ40</f>
        <v>0</v>
      </c>
      <c r="AE40" s="87">
        <f>Décembre!AS40</f>
        <v>0</v>
      </c>
      <c r="AF40" s="87">
        <f>Décembre!AU40</f>
        <v>0</v>
      </c>
      <c r="AG40" s="86">
        <f>Décembre!AK40</f>
        <v>0</v>
      </c>
      <c r="AH40" s="79">
        <f>Janvier!AN40</f>
        <v>0</v>
      </c>
      <c r="AI40" s="87">
        <f>Janvier!AU40</f>
        <v>0</v>
      </c>
      <c r="AJ40" s="87">
        <f>Janvier!AW40</f>
        <v>0</v>
      </c>
      <c r="AK40" s="87">
        <f>Janvier!AY40</f>
        <v>0</v>
      </c>
      <c r="AL40" s="87">
        <f>Janvier!BA40</f>
        <v>0</v>
      </c>
      <c r="AM40" s="87">
        <f>Janvier!BC40</f>
        <v>0</v>
      </c>
      <c r="AN40" s="86">
        <f>Janvier!AS40</f>
        <v>0</v>
      </c>
      <c r="AO40" s="79">
        <f>Février!X40</f>
        <v>0</v>
      </c>
      <c r="AP40" s="87">
        <f>Février!AE40</f>
        <v>0</v>
      </c>
      <c r="AQ40" s="87">
        <f>Février!AG40</f>
        <v>0</v>
      </c>
      <c r="AR40" s="87">
        <f>Février!AI40</f>
        <v>0</v>
      </c>
      <c r="AS40" s="87">
        <f>Février!AK40</f>
        <v>0</v>
      </c>
      <c r="AT40" s="87">
        <f>Février!AM40</f>
        <v>0</v>
      </c>
      <c r="AU40" s="86">
        <f>Février!AC40</f>
        <v>0</v>
      </c>
      <c r="AV40" s="79">
        <f>Mars!AR40</f>
        <v>0</v>
      </c>
      <c r="AW40" s="87">
        <f>Mars!AY40</f>
        <v>0</v>
      </c>
      <c r="AX40" s="87">
        <f>Mars!BA40</f>
        <v>0</v>
      </c>
      <c r="AY40" s="87">
        <f>Mars!BC40</f>
        <v>0</v>
      </c>
      <c r="AZ40" s="87">
        <f>Mars!BE40</f>
        <v>0</v>
      </c>
      <c r="BA40" s="87">
        <f>Mars!BG40</f>
        <v>0</v>
      </c>
      <c r="BB40" s="86">
        <f>Mars!AW40</f>
        <v>0</v>
      </c>
      <c r="BC40" s="79">
        <f>Avril!Z40</f>
        <v>0</v>
      </c>
      <c r="BD40" s="87">
        <f>Avril!AG40</f>
        <v>0</v>
      </c>
      <c r="BE40" s="87">
        <f>Avril!AI40</f>
        <v>0</v>
      </c>
      <c r="BF40" s="87">
        <f>Avril!AK40</f>
        <v>0</v>
      </c>
      <c r="BG40" s="87">
        <f>Avril!AM40</f>
        <v>0</v>
      </c>
      <c r="BH40" s="87">
        <f>Avril!AO40</f>
        <v>0</v>
      </c>
      <c r="BI40" s="86">
        <f>Avril!AE40</f>
        <v>0</v>
      </c>
      <c r="BJ40" s="79">
        <f>Mai!AF40</f>
        <v>0</v>
      </c>
      <c r="BK40" s="87">
        <f>Mai!AM40</f>
        <v>0</v>
      </c>
      <c r="BL40" s="87">
        <f>Mai!AO40</f>
        <v>0</v>
      </c>
      <c r="BM40" s="87">
        <f>Mai!AQ40</f>
        <v>0</v>
      </c>
      <c r="BN40" s="87">
        <f>Mai!AS40</f>
        <v>0</v>
      </c>
      <c r="BO40" s="87">
        <f>Mai!AU40</f>
        <v>0</v>
      </c>
      <c r="BP40" s="86">
        <f>Mai!AK40</f>
        <v>0</v>
      </c>
      <c r="BQ40" s="79">
        <f>Juin!AR40</f>
        <v>0</v>
      </c>
      <c r="BR40" s="87">
        <f>Juin!AY40</f>
        <v>0</v>
      </c>
      <c r="BS40" s="87">
        <f>Juin!BA40</f>
        <v>0</v>
      </c>
      <c r="BT40" s="87">
        <f>Juin!BC40</f>
        <v>0</v>
      </c>
      <c r="BU40" s="87">
        <f>Juin!BE40</f>
        <v>0</v>
      </c>
      <c r="BV40" s="87">
        <f>Juin!BG40</f>
        <v>0</v>
      </c>
      <c r="BW40" s="86">
        <f>Juin!AW40</f>
        <v>0</v>
      </c>
      <c r="BX40" s="79">
        <f>Juillet!L40</f>
        <v>0</v>
      </c>
      <c r="BY40" s="87">
        <f>Juillet!S40</f>
        <v>0</v>
      </c>
      <c r="BZ40" s="87">
        <f>Juillet!U40</f>
        <v>0</v>
      </c>
      <c r="CA40" s="87">
        <f>Juillet!W40</f>
        <v>0</v>
      </c>
      <c r="CB40" s="87">
        <f>Juillet!Y40</f>
        <v>0</v>
      </c>
      <c r="CC40" s="87">
        <f>Juillet!AA40</f>
        <v>0</v>
      </c>
      <c r="CD40" s="86">
        <f>Juillet!Q40</f>
        <v>0</v>
      </c>
      <c r="CE40" s="79">
        <f t="shared" si="1"/>
        <v>0</v>
      </c>
      <c r="CF40" s="86">
        <f t="shared" si="2"/>
        <v>0</v>
      </c>
    </row>
    <row r="41" spans="1:84" x14ac:dyDescent="0.25">
      <c r="A41" s="2">
        <v>29</v>
      </c>
      <c r="B41" s="75" t="str">
        <f>Juillet!B41</f>
        <v xml:space="preserve"> </v>
      </c>
      <c r="C41" s="83">
        <f>SUM(Septembre!G41,Octobre!G41,Novembre!G41,Décembre!G41,Janvier!G41,Février!G41,Mars!G41,Avril!G41,Mai!G41,Juin!G41,Juillet!G41)</f>
        <v>0</v>
      </c>
      <c r="D41" s="83">
        <f>SUM(Septembre!AR41,Octobre!AN41,Novembre!AP41,Décembre!AP41,Janvier!AP41,Février!AH41,Mars!AZ41,Avril!AL41,Mai!AN41,Juin!AT41,Juillet!AN41)</f>
        <v>0</v>
      </c>
      <c r="E41" s="86">
        <f t="shared" si="0"/>
        <v>0</v>
      </c>
      <c r="F41" s="79">
        <f>Septembre!AR41</f>
        <v>0</v>
      </c>
      <c r="G41" s="87">
        <f>Septembre!AY41</f>
        <v>0</v>
      </c>
      <c r="H41" s="87">
        <f>Septembre!BA41</f>
        <v>0</v>
      </c>
      <c r="I41" s="79"/>
      <c r="J41" s="79"/>
      <c r="K41" s="79"/>
      <c r="L41" s="87">
        <f>Septembre!AW41</f>
        <v>0</v>
      </c>
      <c r="M41" s="79">
        <f>Octobre!AB41</f>
        <v>0</v>
      </c>
      <c r="N41" s="87">
        <f>Octobre!AI41</f>
        <v>0</v>
      </c>
      <c r="O41" s="87">
        <f>Octobre!AK41</f>
        <v>0</v>
      </c>
      <c r="P41" s="87">
        <f>Octobre!AM41</f>
        <v>0</v>
      </c>
      <c r="Q41" s="87">
        <f>Octobre!AO41</f>
        <v>0</v>
      </c>
      <c r="R41" s="87">
        <f>Octobre!AQ41</f>
        <v>0</v>
      </c>
      <c r="S41" s="86">
        <f>Octobre!AG41</f>
        <v>0</v>
      </c>
      <c r="T41" s="79">
        <f>Novembre!AL41</f>
        <v>0</v>
      </c>
      <c r="U41" s="87">
        <f>Novembre!AS41</f>
        <v>0</v>
      </c>
      <c r="V41" s="87">
        <f>Novembre!AU41</f>
        <v>0</v>
      </c>
      <c r="W41" s="87">
        <f>Novembre!AW41</f>
        <v>0</v>
      </c>
      <c r="X41" s="87">
        <f>Novembre!AY41</f>
        <v>0</v>
      </c>
      <c r="Y41" s="87">
        <f>Novembre!BA41</f>
        <v>0</v>
      </c>
      <c r="Z41" s="86">
        <f>Novembre!AQ41</f>
        <v>0</v>
      </c>
      <c r="AA41" s="79">
        <f>Décembre!AF41</f>
        <v>0</v>
      </c>
      <c r="AB41" s="87">
        <f>Décembre!AM41</f>
        <v>0</v>
      </c>
      <c r="AC41" s="87">
        <f>Décembre!AO41</f>
        <v>0</v>
      </c>
      <c r="AD41" s="87">
        <f>Décembre!AQ41</f>
        <v>0</v>
      </c>
      <c r="AE41" s="87">
        <f>Décembre!AS41</f>
        <v>0</v>
      </c>
      <c r="AF41" s="87">
        <f>Décembre!AU41</f>
        <v>0</v>
      </c>
      <c r="AG41" s="86">
        <f>Décembre!AK41</f>
        <v>0</v>
      </c>
      <c r="AH41" s="79">
        <f>Janvier!AN41</f>
        <v>0</v>
      </c>
      <c r="AI41" s="87">
        <f>Janvier!AU41</f>
        <v>0</v>
      </c>
      <c r="AJ41" s="87">
        <f>Janvier!AW41</f>
        <v>0</v>
      </c>
      <c r="AK41" s="87">
        <f>Janvier!AY41</f>
        <v>0</v>
      </c>
      <c r="AL41" s="87">
        <f>Janvier!BA41</f>
        <v>0</v>
      </c>
      <c r="AM41" s="87">
        <f>Janvier!BC41</f>
        <v>0</v>
      </c>
      <c r="AN41" s="86">
        <f>Janvier!AS41</f>
        <v>0</v>
      </c>
      <c r="AO41" s="79">
        <f>Février!X41</f>
        <v>0</v>
      </c>
      <c r="AP41" s="87">
        <f>Février!AE41</f>
        <v>0</v>
      </c>
      <c r="AQ41" s="87">
        <f>Février!AG41</f>
        <v>0</v>
      </c>
      <c r="AR41" s="87">
        <f>Février!AI41</f>
        <v>0</v>
      </c>
      <c r="AS41" s="87">
        <f>Février!AK41</f>
        <v>0</v>
      </c>
      <c r="AT41" s="87">
        <f>Février!AM41</f>
        <v>0</v>
      </c>
      <c r="AU41" s="86">
        <f>Février!AC41</f>
        <v>0</v>
      </c>
      <c r="AV41" s="79">
        <f>Mars!AR41</f>
        <v>0</v>
      </c>
      <c r="AW41" s="87">
        <f>Mars!AY41</f>
        <v>0</v>
      </c>
      <c r="AX41" s="87">
        <f>Mars!BA41</f>
        <v>0</v>
      </c>
      <c r="AY41" s="87">
        <f>Mars!BC41</f>
        <v>0</v>
      </c>
      <c r="AZ41" s="87">
        <f>Mars!BE41</f>
        <v>0</v>
      </c>
      <c r="BA41" s="87">
        <f>Mars!BG41</f>
        <v>0</v>
      </c>
      <c r="BB41" s="86">
        <f>Mars!AW41</f>
        <v>0</v>
      </c>
      <c r="BC41" s="79">
        <f>Avril!Z41</f>
        <v>0</v>
      </c>
      <c r="BD41" s="87">
        <f>Avril!AG41</f>
        <v>0</v>
      </c>
      <c r="BE41" s="87">
        <f>Avril!AI41</f>
        <v>0</v>
      </c>
      <c r="BF41" s="87">
        <f>Avril!AK41</f>
        <v>0</v>
      </c>
      <c r="BG41" s="87">
        <f>Avril!AM41</f>
        <v>0</v>
      </c>
      <c r="BH41" s="87">
        <f>Avril!AO41</f>
        <v>0</v>
      </c>
      <c r="BI41" s="86">
        <f>Avril!AE41</f>
        <v>0</v>
      </c>
      <c r="BJ41" s="79">
        <f>Mai!AF41</f>
        <v>0</v>
      </c>
      <c r="BK41" s="87">
        <f>Mai!AM41</f>
        <v>0</v>
      </c>
      <c r="BL41" s="87">
        <f>Mai!AO41</f>
        <v>0</v>
      </c>
      <c r="BM41" s="87">
        <f>Mai!AQ41</f>
        <v>0</v>
      </c>
      <c r="BN41" s="87">
        <f>Mai!AS41</f>
        <v>0</v>
      </c>
      <c r="BO41" s="87">
        <f>Mai!AU41</f>
        <v>0</v>
      </c>
      <c r="BP41" s="86">
        <f>Mai!AK41</f>
        <v>0</v>
      </c>
      <c r="BQ41" s="79">
        <f>Juin!AR41</f>
        <v>0</v>
      </c>
      <c r="BR41" s="87">
        <f>Juin!AY41</f>
        <v>0</v>
      </c>
      <c r="BS41" s="87">
        <f>Juin!BA41</f>
        <v>0</v>
      </c>
      <c r="BT41" s="87">
        <f>Juin!BC41</f>
        <v>0</v>
      </c>
      <c r="BU41" s="87">
        <f>Juin!BE41</f>
        <v>0</v>
      </c>
      <c r="BV41" s="87">
        <f>Juin!BG41</f>
        <v>0</v>
      </c>
      <c r="BW41" s="86">
        <f>Juin!AW41</f>
        <v>0</v>
      </c>
      <c r="BX41" s="79">
        <f>Juillet!L41</f>
        <v>0</v>
      </c>
      <c r="BY41" s="87">
        <f>Juillet!S41</f>
        <v>0</v>
      </c>
      <c r="BZ41" s="87">
        <f>Juillet!U41</f>
        <v>0</v>
      </c>
      <c r="CA41" s="87">
        <f>Juillet!W41</f>
        <v>0</v>
      </c>
      <c r="CB41" s="87">
        <f>Juillet!Y41</f>
        <v>0</v>
      </c>
      <c r="CC41" s="87">
        <f>Juillet!AA41</f>
        <v>0</v>
      </c>
      <c r="CD41" s="86">
        <f>Juillet!Q41</f>
        <v>0</v>
      </c>
      <c r="CE41" s="79">
        <f t="shared" si="1"/>
        <v>0</v>
      </c>
      <c r="CF41" s="86">
        <f t="shared" si="2"/>
        <v>0</v>
      </c>
    </row>
    <row r="42" spans="1:84" x14ac:dyDescent="0.25">
      <c r="A42" s="2">
        <v>30</v>
      </c>
      <c r="B42" s="75" t="str">
        <f>Juillet!B42</f>
        <v xml:space="preserve"> </v>
      </c>
      <c r="C42" s="83">
        <f>SUM(Septembre!G42,Octobre!G42,Novembre!G42,Décembre!G42,Janvier!G42,Février!G42,Mars!G42,Avril!G42,Mai!G42,Juin!G42,Juillet!G42)</f>
        <v>0</v>
      </c>
      <c r="D42" s="83">
        <f>SUM(Septembre!AR42,Octobre!AN42,Novembre!AP42,Décembre!AP42,Janvier!AP42,Février!AH42,Mars!AZ42,Avril!AL42,Mai!AN42,Juin!AT42,Juillet!AN42)</f>
        <v>0</v>
      </c>
      <c r="E42" s="86">
        <f t="shared" si="0"/>
        <v>0</v>
      </c>
      <c r="F42" s="79">
        <f>Septembre!AR42</f>
        <v>0</v>
      </c>
      <c r="G42" s="87">
        <f>Septembre!AY42</f>
        <v>0</v>
      </c>
      <c r="H42" s="87">
        <f>Septembre!BA42</f>
        <v>0</v>
      </c>
      <c r="I42" s="79"/>
      <c r="J42" s="79"/>
      <c r="K42" s="79"/>
      <c r="L42" s="87">
        <f>Septembre!AW42</f>
        <v>0</v>
      </c>
      <c r="M42" s="79">
        <f>Octobre!AB42</f>
        <v>0</v>
      </c>
      <c r="N42" s="87">
        <f>Octobre!AI42</f>
        <v>0</v>
      </c>
      <c r="O42" s="87">
        <f>Octobre!AK42</f>
        <v>0</v>
      </c>
      <c r="P42" s="87">
        <f>Octobre!AM42</f>
        <v>0</v>
      </c>
      <c r="Q42" s="87">
        <f>Octobre!AO42</f>
        <v>0</v>
      </c>
      <c r="R42" s="87">
        <f>Octobre!AQ42</f>
        <v>0</v>
      </c>
      <c r="S42" s="86">
        <f>Octobre!AG42</f>
        <v>0</v>
      </c>
      <c r="T42" s="79">
        <f>Novembre!AL42</f>
        <v>0</v>
      </c>
      <c r="U42" s="87">
        <f>Novembre!AS42</f>
        <v>0</v>
      </c>
      <c r="V42" s="87">
        <f>Novembre!AU42</f>
        <v>0</v>
      </c>
      <c r="W42" s="87">
        <f>Novembre!AW42</f>
        <v>0</v>
      </c>
      <c r="X42" s="87">
        <f>Novembre!AY42</f>
        <v>0</v>
      </c>
      <c r="Y42" s="87">
        <f>Novembre!BA42</f>
        <v>0</v>
      </c>
      <c r="Z42" s="86">
        <f>Novembre!AQ42</f>
        <v>0</v>
      </c>
      <c r="AA42" s="79">
        <f>Décembre!AF42</f>
        <v>0</v>
      </c>
      <c r="AB42" s="87">
        <f>Décembre!AM42</f>
        <v>0</v>
      </c>
      <c r="AC42" s="87">
        <f>Décembre!AO42</f>
        <v>0</v>
      </c>
      <c r="AD42" s="87">
        <f>Décembre!AQ42</f>
        <v>0</v>
      </c>
      <c r="AE42" s="87">
        <f>Décembre!AS42</f>
        <v>0</v>
      </c>
      <c r="AF42" s="87">
        <f>Décembre!AU42</f>
        <v>0</v>
      </c>
      <c r="AG42" s="86">
        <f>Décembre!AK42</f>
        <v>0</v>
      </c>
      <c r="AH42" s="79">
        <f>Janvier!AN42</f>
        <v>0</v>
      </c>
      <c r="AI42" s="87">
        <f>Janvier!AU42</f>
        <v>0</v>
      </c>
      <c r="AJ42" s="87">
        <f>Janvier!AW42</f>
        <v>0</v>
      </c>
      <c r="AK42" s="87">
        <f>Janvier!AY42</f>
        <v>0</v>
      </c>
      <c r="AL42" s="87">
        <f>Janvier!BA42</f>
        <v>0</v>
      </c>
      <c r="AM42" s="87">
        <f>Janvier!BC42</f>
        <v>0</v>
      </c>
      <c r="AN42" s="86">
        <f>Janvier!AS42</f>
        <v>0</v>
      </c>
      <c r="AO42" s="79">
        <f>Février!X42</f>
        <v>0</v>
      </c>
      <c r="AP42" s="87">
        <f>Février!AE42</f>
        <v>0</v>
      </c>
      <c r="AQ42" s="87">
        <f>Février!AG42</f>
        <v>0</v>
      </c>
      <c r="AR42" s="87">
        <f>Février!AI42</f>
        <v>0</v>
      </c>
      <c r="AS42" s="87">
        <f>Février!AK42</f>
        <v>0</v>
      </c>
      <c r="AT42" s="87">
        <f>Février!AM42</f>
        <v>0</v>
      </c>
      <c r="AU42" s="86">
        <f>Février!AC42</f>
        <v>0</v>
      </c>
      <c r="AV42" s="79">
        <f>Mars!AR42</f>
        <v>0</v>
      </c>
      <c r="AW42" s="87">
        <f>Mars!AY42</f>
        <v>0</v>
      </c>
      <c r="AX42" s="87">
        <f>Mars!BA42</f>
        <v>0</v>
      </c>
      <c r="AY42" s="87">
        <f>Mars!BC42</f>
        <v>0</v>
      </c>
      <c r="AZ42" s="87">
        <f>Mars!BE42</f>
        <v>0</v>
      </c>
      <c r="BA42" s="87">
        <f>Mars!BG42</f>
        <v>0</v>
      </c>
      <c r="BB42" s="86">
        <f>Mars!AW42</f>
        <v>0</v>
      </c>
      <c r="BC42" s="79">
        <f>Avril!Z42</f>
        <v>0</v>
      </c>
      <c r="BD42" s="87">
        <f>Avril!AG42</f>
        <v>0</v>
      </c>
      <c r="BE42" s="87">
        <f>Avril!AI42</f>
        <v>0</v>
      </c>
      <c r="BF42" s="87">
        <f>Avril!AK42</f>
        <v>0</v>
      </c>
      <c r="BG42" s="87">
        <f>Avril!AM42</f>
        <v>0</v>
      </c>
      <c r="BH42" s="87">
        <f>Avril!AO42</f>
        <v>0</v>
      </c>
      <c r="BI42" s="86">
        <f>Avril!AE42</f>
        <v>0</v>
      </c>
      <c r="BJ42" s="79">
        <f>Mai!AF42</f>
        <v>0</v>
      </c>
      <c r="BK42" s="87">
        <f>Mai!AM42</f>
        <v>0</v>
      </c>
      <c r="BL42" s="87">
        <f>Mai!AO42</f>
        <v>0</v>
      </c>
      <c r="BM42" s="87">
        <f>Mai!AQ42</f>
        <v>0</v>
      </c>
      <c r="BN42" s="87">
        <f>Mai!AS42</f>
        <v>0</v>
      </c>
      <c r="BO42" s="87">
        <f>Mai!AU42</f>
        <v>0</v>
      </c>
      <c r="BP42" s="86">
        <f>Mai!AK42</f>
        <v>0</v>
      </c>
      <c r="BQ42" s="79">
        <f>Juin!AR42</f>
        <v>0</v>
      </c>
      <c r="BR42" s="87">
        <f>Juin!AY42</f>
        <v>0</v>
      </c>
      <c r="BS42" s="87">
        <f>Juin!BA42</f>
        <v>0</v>
      </c>
      <c r="BT42" s="87">
        <f>Juin!BC42</f>
        <v>0</v>
      </c>
      <c r="BU42" s="87">
        <f>Juin!BE42</f>
        <v>0</v>
      </c>
      <c r="BV42" s="87">
        <f>Juin!BG42</f>
        <v>0</v>
      </c>
      <c r="BW42" s="86">
        <f>Juin!AW42</f>
        <v>0</v>
      </c>
      <c r="BX42" s="79">
        <f>Juillet!L42</f>
        <v>0</v>
      </c>
      <c r="BY42" s="87">
        <f>Juillet!S42</f>
        <v>0</v>
      </c>
      <c r="BZ42" s="87">
        <f>Juillet!U42</f>
        <v>0</v>
      </c>
      <c r="CA42" s="87">
        <f>Juillet!W42</f>
        <v>0</v>
      </c>
      <c r="CB42" s="87">
        <f>Juillet!Y42</f>
        <v>0</v>
      </c>
      <c r="CC42" s="87">
        <f>Juillet!AA42</f>
        <v>0</v>
      </c>
      <c r="CD42" s="86">
        <f>Juillet!Q42</f>
        <v>0</v>
      </c>
      <c r="CE42" s="79">
        <f t="shared" si="1"/>
        <v>0</v>
      </c>
      <c r="CF42" s="86">
        <f t="shared" si="2"/>
        <v>0</v>
      </c>
    </row>
    <row r="43" spans="1:84" x14ac:dyDescent="0.25">
      <c r="A43" s="2">
        <v>31</v>
      </c>
      <c r="B43" s="75" t="str">
        <f>Juillet!B43</f>
        <v xml:space="preserve"> </v>
      </c>
      <c r="C43" s="83">
        <f>SUM(Septembre!G43,Octobre!G43,Novembre!G43,Décembre!G43,Janvier!G43,Février!G43,Mars!G43,Avril!G43,Mai!G43,Juin!G43,Juillet!G43)</f>
        <v>0</v>
      </c>
      <c r="D43" s="83">
        <f>SUM(Septembre!AR43,Octobre!AN43,Novembre!AP43,Décembre!AP43,Janvier!AP43,Février!AH43,Mars!AZ43,Avril!AL43,Mai!AN43,Juin!AT43,Juillet!AN43)</f>
        <v>0</v>
      </c>
      <c r="E43" s="86">
        <f t="shared" si="0"/>
        <v>0</v>
      </c>
      <c r="F43" s="79">
        <f>Septembre!AR43</f>
        <v>0</v>
      </c>
      <c r="G43" s="87">
        <f>Septembre!AY43</f>
        <v>0</v>
      </c>
      <c r="H43" s="87">
        <f>Septembre!BA43</f>
        <v>0</v>
      </c>
      <c r="I43" s="79"/>
      <c r="J43" s="79"/>
      <c r="K43" s="79"/>
      <c r="L43" s="87">
        <f>Septembre!AW43</f>
        <v>0</v>
      </c>
      <c r="M43" s="79">
        <f>Octobre!AB43</f>
        <v>0</v>
      </c>
      <c r="N43" s="87">
        <f>Octobre!AI43</f>
        <v>0</v>
      </c>
      <c r="O43" s="87">
        <f>Octobre!AK43</f>
        <v>0</v>
      </c>
      <c r="P43" s="87">
        <f>Octobre!AM43</f>
        <v>0</v>
      </c>
      <c r="Q43" s="87">
        <f>Octobre!AO43</f>
        <v>0</v>
      </c>
      <c r="R43" s="87">
        <f>Octobre!AQ43</f>
        <v>0</v>
      </c>
      <c r="S43" s="86">
        <f>Octobre!AG43</f>
        <v>0</v>
      </c>
      <c r="T43" s="79">
        <f>Novembre!AL43</f>
        <v>0</v>
      </c>
      <c r="U43" s="87">
        <f>Novembre!AS43</f>
        <v>0</v>
      </c>
      <c r="V43" s="87">
        <f>Novembre!AU43</f>
        <v>0</v>
      </c>
      <c r="W43" s="87">
        <f>Novembre!AW43</f>
        <v>0</v>
      </c>
      <c r="X43" s="87">
        <f>Novembre!AY43</f>
        <v>0</v>
      </c>
      <c r="Y43" s="87">
        <f>Novembre!BA43</f>
        <v>0</v>
      </c>
      <c r="Z43" s="86">
        <f>Novembre!AQ43</f>
        <v>0</v>
      </c>
      <c r="AA43" s="79">
        <f>Décembre!AF43</f>
        <v>0</v>
      </c>
      <c r="AB43" s="87">
        <f>Décembre!AM43</f>
        <v>0</v>
      </c>
      <c r="AC43" s="87">
        <f>Décembre!AO43</f>
        <v>0</v>
      </c>
      <c r="AD43" s="87">
        <f>Décembre!AQ43</f>
        <v>0</v>
      </c>
      <c r="AE43" s="87">
        <f>Décembre!AS43</f>
        <v>0</v>
      </c>
      <c r="AF43" s="87">
        <f>Décembre!AU43</f>
        <v>0</v>
      </c>
      <c r="AG43" s="86">
        <f>Décembre!AK43</f>
        <v>0</v>
      </c>
      <c r="AH43" s="79">
        <f>Janvier!AN43</f>
        <v>0</v>
      </c>
      <c r="AI43" s="87">
        <f>Janvier!AU43</f>
        <v>0</v>
      </c>
      <c r="AJ43" s="87">
        <f>Janvier!AW43</f>
        <v>0</v>
      </c>
      <c r="AK43" s="87">
        <f>Janvier!AY43</f>
        <v>0</v>
      </c>
      <c r="AL43" s="87">
        <f>Janvier!BA43</f>
        <v>0</v>
      </c>
      <c r="AM43" s="87">
        <f>Janvier!BC43</f>
        <v>0</v>
      </c>
      <c r="AN43" s="86">
        <f>Janvier!AS43</f>
        <v>0</v>
      </c>
      <c r="AO43" s="79">
        <f>Février!X43</f>
        <v>0</v>
      </c>
      <c r="AP43" s="87">
        <f>Février!AE43</f>
        <v>0</v>
      </c>
      <c r="AQ43" s="87">
        <f>Février!AG43</f>
        <v>0</v>
      </c>
      <c r="AR43" s="87">
        <f>Février!AI43</f>
        <v>0</v>
      </c>
      <c r="AS43" s="87">
        <f>Février!AK43</f>
        <v>0</v>
      </c>
      <c r="AT43" s="87">
        <f>Février!AM43</f>
        <v>0</v>
      </c>
      <c r="AU43" s="86">
        <f>Février!AC43</f>
        <v>0</v>
      </c>
      <c r="AV43" s="79">
        <f>Mars!AR43</f>
        <v>0</v>
      </c>
      <c r="AW43" s="87">
        <f>Mars!AY43</f>
        <v>0</v>
      </c>
      <c r="AX43" s="87">
        <f>Mars!BA43</f>
        <v>0</v>
      </c>
      <c r="AY43" s="87">
        <f>Mars!BC43</f>
        <v>0</v>
      </c>
      <c r="AZ43" s="87">
        <f>Mars!BE43</f>
        <v>0</v>
      </c>
      <c r="BA43" s="87">
        <f>Mars!BG43</f>
        <v>0</v>
      </c>
      <c r="BB43" s="86">
        <f>Mars!AW43</f>
        <v>0</v>
      </c>
      <c r="BC43" s="79">
        <f>Avril!Z43</f>
        <v>0</v>
      </c>
      <c r="BD43" s="87">
        <f>Avril!AG43</f>
        <v>0</v>
      </c>
      <c r="BE43" s="87">
        <f>Avril!AI43</f>
        <v>0</v>
      </c>
      <c r="BF43" s="87">
        <f>Avril!AK43</f>
        <v>0</v>
      </c>
      <c r="BG43" s="87">
        <f>Avril!AM43</f>
        <v>0</v>
      </c>
      <c r="BH43" s="87">
        <f>Avril!AO43</f>
        <v>0</v>
      </c>
      <c r="BI43" s="86">
        <f>Avril!AE43</f>
        <v>0</v>
      </c>
      <c r="BJ43" s="79">
        <f>Mai!AF43</f>
        <v>0</v>
      </c>
      <c r="BK43" s="87">
        <f>Mai!AM43</f>
        <v>0</v>
      </c>
      <c r="BL43" s="87">
        <f>Mai!AO43</f>
        <v>0</v>
      </c>
      <c r="BM43" s="87">
        <f>Mai!AQ43</f>
        <v>0</v>
      </c>
      <c r="BN43" s="87">
        <f>Mai!AS43</f>
        <v>0</v>
      </c>
      <c r="BO43" s="87">
        <f>Mai!AU43</f>
        <v>0</v>
      </c>
      <c r="BP43" s="86">
        <f>Mai!AK43</f>
        <v>0</v>
      </c>
      <c r="BQ43" s="79">
        <f>Juin!AR43</f>
        <v>0</v>
      </c>
      <c r="BR43" s="87">
        <f>Juin!AY43</f>
        <v>0</v>
      </c>
      <c r="BS43" s="87">
        <f>Juin!BA43</f>
        <v>0</v>
      </c>
      <c r="BT43" s="87">
        <f>Juin!BC43</f>
        <v>0</v>
      </c>
      <c r="BU43" s="87">
        <f>Juin!BE43</f>
        <v>0</v>
      </c>
      <c r="BV43" s="87">
        <f>Juin!BG43</f>
        <v>0</v>
      </c>
      <c r="BW43" s="86">
        <f>Juin!AW43</f>
        <v>0</v>
      </c>
      <c r="BX43" s="79">
        <f>Juillet!L43</f>
        <v>0</v>
      </c>
      <c r="BY43" s="87">
        <f>Juillet!S43</f>
        <v>0</v>
      </c>
      <c r="BZ43" s="87">
        <f>Juillet!U43</f>
        <v>0</v>
      </c>
      <c r="CA43" s="87">
        <f>Juillet!W43</f>
        <v>0</v>
      </c>
      <c r="CB43" s="87">
        <f>Juillet!Y43</f>
        <v>0</v>
      </c>
      <c r="CC43" s="87">
        <f>Juillet!AA43</f>
        <v>0</v>
      </c>
      <c r="CD43" s="86">
        <f>Juillet!Q43</f>
        <v>0</v>
      </c>
      <c r="CE43" s="79">
        <f t="shared" si="1"/>
        <v>0</v>
      </c>
      <c r="CF43" s="86">
        <f t="shared" si="2"/>
        <v>0</v>
      </c>
    </row>
    <row r="44" spans="1:84" x14ac:dyDescent="0.25">
      <c r="A44" s="2">
        <v>32</v>
      </c>
      <c r="B44" s="75" t="str">
        <f>Juillet!B44</f>
        <v xml:space="preserve"> </v>
      </c>
      <c r="C44" s="83">
        <f>SUM(Septembre!G44,Octobre!G44,Novembre!G44,Décembre!G44,Janvier!G44,Février!G44,Mars!G44,Avril!G44,Mai!G44,Juin!G44,Juillet!G44)</f>
        <v>0</v>
      </c>
      <c r="D44" s="83">
        <f>SUM(Septembre!AR44,Octobre!AN44,Novembre!AP44,Décembre!AP44,Janvier!AP44,Février!AH44,Mars!AZ44,Avril!AL44,Mai!AN44,Juin!AT44,Juillet!AN44)</f>
        <v>0</v>
      </c>
      <c r="E44" s="86">
        <f t="shared" si="0"/>
        <v>0</v>
      </c>
      <c r="F44" s="79">
        <f>Septembre!AR44</f>
        <v>0</v>
      </c>
      <c r="G44" s="87">
        <f>Septembre!AY44</f>
        <v>0</v>
      </c>
      <c r="H44" s="87">
        <f>Septembre!BA44</f>
        <v>0</v>
      </c>
      <c r="I44" s="79"/>
      <c r="J44" s="79"/>
      <c r="K44" s="79"/>
      <c r="L44" s="87">
        <f>Septembre!AW44</f>
        <v>0</v>
      </c>
      <c r="M44" s="79">
        <f>Octobre!AB44</f>
        <v>0</v>
      </c>
      <c r="N44" s="87">
        <f>Octobre!AI44</f>
        <v>0</v>
      </c>
      <c r="O44" s="87">
        <f>Octobre!AK44</f>
        <v>0</v>
      </c>
      <c r="P44" s="87">
        <f>Octobre!AM44</f>
        <v>0</v>
      </c>
      <c r="Q44" s="87">
        <f>Octobre!AO44</f>
        <v>0</v>
      </c>
      <c r="R44" s="87">
        <f>Octobre!AQ44</f>
        <v>0</v>
      </c>
      <c r="S44" s="86">
        <f>Octobre!AG44</f>
        <v>0</v>
      </c>
      <c r="T44" s="79">
        <f>Novembre!AL44</f>
        <v>0</v>
      </c>
      <c r="U44" s="87">
        <f>Novembre!AS44</f>
        <v>0</v>
      </c>
      <c r="V44" s="87">
        <f>Novembre!AU44</f>
        <v>0</v>
      </c>
      <c r="W44" s="87">
        <f>Novembre!AW44</f>
        <v>0</v>
      </c>
      <c r="X44" s="87">
        <f>Novembre!AY44</f>
        <v>0</v>
      </c>
      <c r="Y44" s="87">
        <f>Novembre!BA44</f>
        <v>0</v>
      </c>
      <c r="Z44" s="86">
        <f>Novembre!AQ44</f>
        <v>0</v>
      </c>
      <c r="AA44" s="79">
        <f>Décembre!AF44</f>
        <v>0</v>
      </c>
      <c r="AB44" s="87">
        <f>Décembre!AM44</f>
        <v>0</v>
      </c>
      <c r="AC44" s="87">
        <f>Décembre!AO44</f>
        <v>0</v>
      </c>
      <c r="AD44" s="87">
        <f>Décembre!AQ44</f>
        <v>0</v>
      </c>
      <c r="AE44" s="87">
        <f>Décembre!AS44</f>
        <v>0</v>
      </c>
      <c r="AF44" s="87">
        <f>Décembre!AU44</f>
        <v>0</v>
      </c>
      <c r="AG44" s="86">
        <f>Décembre!AK44</f>
        <v>0</v>
      </c>
      <c r="AH44" s="79">
        <f>Janvier!AN44</f>
        <v>0</v>
      </c>
      <c r="AI44" s="87">
        <f>Janvier!AU44</f>
        <v>0</v>
      </c>
      <c r="AJ44" s="87">
        <f>Janvier!AW44</f>
        <v>0</v>
      </c>
      <c r="AK44" s="87">
        <f>Janvier!AY44</f>
        <v>0</v>
      </c>
      <c r="AL44" s="87">
        <f>Janvier!BA44</f>
        <v>0</v>
      </c>
      <c r="AM44" s="87">
        <f>Janvier!BC44</f>
        <v>0</v>
      </c>
      <c r="AN44" s="86">
        <f>Janvier!AS44</f>
        <v>0</v>
      </c>
      <c r="AO44" s="79">
        <f>Février!X44</f>
        <v>0</v>
      </c>
      <c r="AP44" s="87">
        <f>Février!AE44</f>
        <v>0</v>
      </c>
      <c r="AQ44" s="87">
        <f>Février!AG44</f>
        <v>0</v>
      </c>
      <c r="AR44" s="87">
        <f>Février!AI44</f>
        <v>0</v>
      </c>
      <c r="AS44" s="87">
        <f>Février!AK44</f>
        <v>0</v>
      </c>
      <c r="AT44" s="87">
        <f>Février!AM44</f>
        <v>0</v>
      </c>
      <c r="AU44" s="86">
        <f>Février!AC44</f>
        <v>0</v>
      </c>
      <c r="AV44" s="79">
        <f>Mars!AR44</f>
        <v>0</v>
      </c>
      <c r="AW44" s="87">
        <f>Mars!AY44</f>
        <v>0</v>
      </c>
      <c r="AX44" s="87">
        <f>Mars!BA44</f>
        <v>0</v>
      </c>
      <c r="AY44" s="87">
        <f>Mars!BC44</f>
        <v>0</v>
      </c>
      <c r="AZ44" s="87">
        <f>Mars!BE44</f>
        <v>0</v>
      </c>
      <c r="BA44" s="87">
        <f>Mars!BG44</f>
        <v>0</v>
      </c>
      <c r="BB44" s="86">
        <f>Mars!AW44</f>
        <v>0</v>
      </c>
      <c r="BC44" s="79">
        <f>Avril!Z44</f>
        <v>0</v>
      </c>
      <c r="BD44" s="87">
        <f>Avril!AG44</f>
        <v>0</v>
      </c>
      <c r="BE44" s="87">
        <f>Avril!AI44</f>
        <v>0</v>
      </c>
      <c r="BF44" s="87">
        <f>Avril!AK44</f>
        <v>0</v>
      </c>
      <c r="BG44" s="87">
        <f>Avril!AM44</f>
        <v>0</v>
      </c>
      <c r="BH44" s="87">
        <f>Avril!AO44</f>
        <v>0</v>
      </c>
      <c r="BI44" s="86">
        <f>Avril!AE44</f>
        <v>0</v>
      </c>
      <c r="BJ44" s="79">
        <f>Mai!AF44</f>
        <v>0</v>
      </c>
      <c r="BK44" s="87">
        <f>Mai!AM44</f>
        <v>0</v>
      </c>
      <c r="BL44" s="87">
        <f>Mai!AO44</f>
        <v>0</v>
      </c>
      <c r="BM44" s="87">
        <f>Mai!AQ44</f>
        <v>0</v>
      </c>
      <c r="BN44" s="87">
        <f>Mai!AS44</f>
        <v>0</v>
      </c>
      <c r="BO44" s="87">
        <f>Mai!AU44</f>
        <v>0</v>
      </c>
      <c r="BP44" s="86">
        <f>Mai!AK44</f>
        <v>0</v>
      </c>
      <c r="BQ44" s="79">
        <f>Juin!AR44</f>
        <v>0</v>
      </c>
      <c r="BR44" s="87">
        <f>Juin!AY44</f>
        <v>0</v>
      </c>
      <c r="BS44" s="87">
        <f>Juin!BA44</f>
        <v>0</v>
      </c>
      <c r="BT44" s="87">
        <f>Juin!BC44</f>
        <v>0</v>
      </c>
      <c r="BU44" s="87">
        <f>Juin!BE44</f>
        <v>0</v>
      </c>
      <c r="BV44" s="87">
        <f>Juin!BG44</f>
        <v>0</v>
      </c>
      <c r="BW44" s="86">
        <f>Juin!AW44</f>
        <v>0</v>
      </c>
      <c r="BX44" s="79">
        <f>Juillet!L44</f>
        <v>0</v>
      </c>
      <c r="BY44" s="87">
        <f>Juillet!S44</f>
        <v>0</v>
      </c>
      <c r="BZ44" s="87">
        <f>Juillet!U44</f>
        <v>0</v>
      </c>
      <c r="CA44" s="87">
        <f>Juillet!W44</f>
        <v>0</v>
      </c>
      <c r="CB44" s="87">
        <f>Juillet!Y44</f>
        <v>0</v>
      </c>
      <c r="CC44" s="87">
        <f>Juillet!AA44</f>
        <v>0</v>
      </c>
      <c r="CD44" s="86">
        <f>Juillet!Q44</f>
        <v>0</v>
      </c>
      <c r="CE44" s="79">
        <f t="shared" si="1"/>
        <v>0</v>
      </c>
      <c r="CF44" s="86">
        <f t="shared" si="2"/>
        <v>0</v>
      </c>
    </row>
    <row r="45" spans="1:84" x14ac:dyDescent="0.25">
      <c r="A45" s="2">
        <v>33</v>
      </c>
      <c r="B45" s="75" t="str">
        <f>Juillet!B45</f>
        <v xml:space="preserve"> </v>
      </c>
      <c r="C45" s="83">
        <f>SUM(Septembre!G45,Octobre!G45,Novembre!G45,Décembre!G45,Janvier!G45,Février!G45,Mars!G45,Avril!G45,Mai!G45,Juin!G45,Juillet!G45)</f>
        <v>0</v>
      </c>
      <c r="D45" s="83">
        <f>SUM(Septembre!AR45,Octobre!AN45,Novembre!AP45,Décembre!AP45,Janvier!AP45,Février!AH45,Mars!AZ45,Avril!AL45,Mai!AN45,Juin!AT45,Juillet!AN45)</f>
        <v>0</v>
      </c>
      <c r="E45" s="86">
        <f t="shared" si="0"/>
        <v>0</v>
      </c>
      <c r="F45" s="79">
        <f>Septembre!AR45</f>
        <v>0</v>
      </c>
      <c r="G45" s="87">
        <f>Septembre!AY45</f>
        <v>0</v>
      </c>
      <c r="H45" s="87">
        <f>Septembre!BA45</f>
        <v>0</v>
      </c>
      <c r="I45" s="79"/>
      <c r="J45" s="79"/>
      <c r="K45" s="79"/>
      <c r="L45" s="87">
        <f>Septembre!AW45</f>
        <v>0</v>
      </c>
      <c r="M45" s="79">
        <f>Octobre!AB45</f>
        <v>0</v>
      </c>
      <c r="N45" s="87">
        <f>Octobre!AI45</f>
        <v>0</v>
      </c>
      <c r="O45" s="87">
        <f>Octobre!AK45</f>
        <v>0</v>
      </c>
      <c r="P45" s="87">
        <f>Octobre!AM45</f>
        <v>0</v>
      </c>
      <c r="Q45" s="87">
        <f>Octobre!AO45</f>
        <v>0</v>
      </c>
      <c r="R45" s="87">
        <f>Octobre!AQ45</f>
        <v>0</v>
      </c>
      <c r="S45" s="86">
        <f>Octobre!AG45</f>
        <v>0</v>
      </c>
      <c r="T45" s="79">
        <f>Novembre!AL45</f>
        <v>0</v>
      </c>
      <c r="U45" s="87">
        <f>Novembre!AS45</f>
        <v>0</v>
      </c>
      <c r="V45" s="87">
        <f>Novembre!AU45</f>
        <v>0</v>
      </c>
      <c r="W45" s="87">
        <f>Novembre!AW45</f>
        <v>0</v>
      </c>
      <c r="X45" s="87">
        <f>Novembre!AY45</f>
        <v>0</v>
      </c>
      <c r="Y45" s="87">
        <f>Novembre!BA45</f>
        <v>0</v>
      </c>
      <c r="Z45" s="86">
        <f>Novembre!AQ45</f>
        <v>0</v>
      </c>
      <c r="AA45" s="79">
        <f>Décembre!AF45</f>
        <v>0</v>
      </c>
      <c r="AB45" s="87">
        <f>Décembre!AM45</f>
        <v>0</v>
      </c>
      <c r="AC45" s="87">
        <f>Décembre!AO45</f>
        <v>0</v>
      </c>
      <c r="AD45" s="87">
        <f>Décembre!AQ45</f>
        <v>0</v>
      </c>
      <c r="AE45" s="87">
        <f>Décembre!AS45</f>
        <v>0</v>
      </c>
      <c r="AF45" s="87">
        <f>Décembre!AU45</f>
        <v>0</v>
      </c>
      <c r="AG45" s="86">
        <f>Décembre!AK45</f>
        <v>0</v>
      </c>
      <c r="AH45" s="79">
        <f>Janvier!AN45</f>
        <v>0</v>
      </c>
      <c r="AI45" s="87">
        <f>Janvier!AU45</f>
        <v>0</v>
      </c>
      <c r="AJ45" s="87">
        <f>Janvier!AW45</f>
        <v>0</v>
      </c>
      <c r="AK45" s="87">
        <f>Janvier!AY45</f>
        <v>0</v>
      </c>
      <c r="AL45" s="87">
        <f>Janvier!BA45</f>
        <v>0</v>
      </c>
      <c r="AM45" s="87">
        <f>Janvier!BC45</f>
        <v>0</v>
      </c>
      <c r="AN45" s="86">
        <f>Janvier!AS45</f>
        <v>0</v>
      </c>
      <c r="AO45" s="79">
        <f>Février!X45</f>
        <v>0</v>
      </c>
      <c r="AP45" s="87">
        <f>Février!AE45</f>
        <v>0</v>
      </c>
      <c r="AQ45" s="87">
        <f>Février!AG45</f>
        <v>0</v>
      </c>
      <c r="AR45" s="87">
        <f>Février!AI45</f>
        <v>0</v>
      </c>
      <c r="AS45" s="87">
        <f>Février!AK45</f>
        <v>0</v>
      </c>
      <c r="AT45" s="87">
        <f>Février!AM45</f>
        <v>0</v>
      </c>
      <c r="AU45" s="86">
        <f>Février!AC45</f>
        <v>0</v>
      </c>
      <c r="AV45" s="79">
        <f>Mars!AR45</f>
        <v>0</v>
      </c>
      <c r="AW45" s="87">
        <f>Mars!AY45</f>
        <v>0</v>
      </c>
      <c r="AX45" s="87">
        <f>Mars!BA45</f>
        <v>0</v>
      </c>
      <c r="AY45" s="87">
        <f>Mars!BC45</f>
        <v>0</v>
      </c>
      <c r="AZ45" s="87">
        <f>Mars!BE45</f>
        <v>0</v>
      </c>
      <c r="BA45" s="87">
        <f>Mars!BG45</f>
        <v>0</v>
      </c>
      <c r="BB45" s="86">
        <f>Mars!AW45</f>
        <v>0</v>
      </c>
      <c r="BC45" s="79">
        <f>Avril!Z45</f>
        <v>0</v>
      </c>
      <c r="BD45" s="87">
        <f>Avril!AG45</f>
        <v>0</v>
      </c>
      <c r="BE45" s="87">
        <f>Avril!AI45</f>
        <v>0</v>
      </c>
      <c r="BF45" s="87">
        <f>Avril!AK45</f>
        <v>0</v>
      </c>
      <c r="BG45" s="87">
        <f>Avril!AM45</f>
        <v>0</v>
      </c>
      <c r="BH45" s="87">
        <f>Avril!AO45</f>
        <v>0</v>
      </c>
      <c r="BI45" s="86">
        <f>Avril!AE45</f>
        <v>0</v>
      </c>
      <c r="BJ45" s="79">
        <f>Mai!AF45</f>
        <v>0</v>
      </c>
      <c r="BK45" s="87">
        <f>Mai!AM45</f>
        <v>0</v>
      </c>
      <c r="BL45" s="87">
        <f>Mai!AO45</f>
        <v>0</v>
      </c>
      <c r="BM45" s="87">
        <f>Mai!AQ45</f>
        <v>0</v>
      </c>
      <c r="BN45" s="87">
        <f>Mai!AS45</f>
        <v>0</v>
      </c>
      <c r="BO45" s="87">
        <f>Mai!AU45</f>
        <v>0</v>
      </c>
      <c r="BP45" s="86">
        <f>Mai!AK45</f>
        <v>0</v>
      </c>
      <c r="BQ45" s="79">
        <f>Juin!AR45</f>
        <v>0</v>
      </c>
      <c r="BR45" s="87">
        <f>Juin!AY45</f>
        <v>0</v>
      </c>
      <c r="BS45" s="87">
        <f>Juin!BA45</f>
        <v>0</v>
      </c>
      <c r="BT45" s="87">
        <f>Juin!BC45</f>
        <v>0</v>
      </c>
      <c r="BU45" s="87">
        <f>Juin!BE45</f>
        <v>0</v>
      </c>
      <c r="BV45" s="87">
        <f>Juin!BG45</f>
        <v>0</v>
      </c>
      <c r="BW45" s="86">
        <f>Juin!AW45</f>
        <v>0</v>
      </c>
      <c r="BX45" s="79">
        <f>Juillet!L45</f>
        <v>0</v>
      </c>
      <c r="BY45" s="87">
        <f>Juillet!S45</f>
        <v>0</v>
      </c>
      <c r="BZ45" s="87">
        <f>Juillet!U45</f>
        <v>0</v>
      </c>
      <c r="CA45" s="87">
        <f>Juillet!W45</f>
        <v>0</v>
      </c>
      <c r="CB45" s="87">
        <f>Juillet!Y45</f>
        <v>0</v>
      </c>
      <c r="CC45" s="87">
        <f>Juillet!AA45</f>
        <v>0</v>
      </c>
      <c r="CD45" s="86">
        <f>Juillet!Q45</f>
        <v>0</v>
      </c>
      <c r="CE45" s="79">
        <f t="shared" si="1"/>
        <v>0</v>
      </c>
      <c r="CF45" s="86">
        <f t="shared" si="2"/>
        <v>0</v>
      </c>
    </row>
    <row r="46" spans="1:84" x14ac:dyDescent="0.25">
      <c r="A46" s="2">
        <v>34</v>
      </c>
      <c r="B46" s="75" t="str">
        <f>Juillet!B46</f>
        <v xml:space="preserve"> </v>
      </c>
      <c r="C46" s="83">
        <f>SUM(Septembre!G46,Octobre!G46,Novembre!G46,Décembre!G46,Janvier!G46,Février!G46,Mars!G46,Avril!G46,Mai!G46,Juin!G46,Juillet!G46)</f>
        <v>0</v>
      </c>
      <c r="D46" s="83">
        <f>SUM(Septembre!AR46,Octobre!AN46,Novembre!AP46,Décembre!AP46,Janvier!AP46,Février!AH46,Mars!AZ46,Avril!AL46,Mai!AN46,Juin!AT46,Juillet!AN46)</f>
        <v>0</v>
      </c>
      <c r="E46" s="86">
        <f t="shared" si="0"/>
        <v>0</v>
      </c>
      <c r="F46" s="79">
        <f>Septembre!AR46</f>
        <v>0</v>
      </c>
      <c r="G46" s="87">
        <f>Septembre!AY46</f>
        <v>0</v>
      </c>
      <c r="H46" s="87">
        <f>Septembre!BA46</f>
        <v>0</v>
      </c>
      <c r="I46" s="79"/>
      <c r="J46" s="79"/>
      <c r="K46" s="79"/>
      <c r="L46" s="87">
        <f>Septembre!AW46</f>
        <v>0</v>
      </c>
      <c r="M46" s="79">
        <f>Octobre!AB46</f>
        <v>0</v>
      </c>
      <c r="N46" s="87">
        <f>Octobre!AI46</f>
        <v>0</v>
      </c>
      <c r="O46" s="87">
        <f>Octobre!AK46</f>
        <v>0</v>
      </c>
      <c r="P46" s="87">
        <f>Octobre!AM46</f>
        <v>0</v>
      </c>
      <c r="Q46" s="87">
        <f>Octobre!AO46</f>
        <v>0</v>
      </c>
      <c r="R46" s="87">
        <f>Octobre!AQ46</f>
        <v>0</v>
      </c>
      <c r="S46" s="86">
        <f>Octobre!AG46</f>
        <v>0</v>
      </c>
      <c r="T46" s="79">
        <f>Novembre!AL46</f>
        <v>0</v>
      </c>
      <c r="U46" s="87">
        <f>Novembre!AS46</f>
        <v>0</v>
      </c>
      <c r="V46" s="87">
        <f>Novembre!AU46</f>
        <v>0</v>
      </c>
      <c r="W46" s="87">
        <f>Novembre!AW46</f>
        <v>0</v>
      </c>
      <c r="X46" s="87">
        <f>Novembre!AY46</f>
        <v>0</v>
      </c>
      <c r="Y46" s="87">
        <f>Novembre!BA46</f>
        <v>0</v>
      </c>
      <c r="Z46" s="86">
        <f>Novembre!AQ46</f>
        <v>0</v>
      </c>
      <c r="AA46" s="79">
        <f>Décembre!AF46</f>
        <v>0</v>
      </c>
      <c r="AB46" s="87">
        <f>Décembre!AM46</f>
        <v>0</v>
      </c>
      <c r="AC46" s="87">
        <f>Décembre!AO46</f>
        <v>0</v>
      </c>
      <c r="AD46" s="87">
        <f>Décembre!AQ46</f>
        <v>0</v>
      </c>
      <c r="AE46" s="87">
        <f>Décembre!AS46</f>
        <v>0</v>
      </c>
      <c r="AF46" s="87">
        <f>Décembre!AU46</f>
        <v>0</v>
      </c>
      <c r="AG46" s="86">
        <f>Décembre!AK46</f>
        <v>0</v>
      </c>
      <c r="AH46" s="79">
        <f>Janvier!AN46</f>
        <v>0</v>
      </c>
      <c r="AI46" s="87">
        <f>Janvier!AU46</f>
        <v>0</v>
      </c>
      <c r="AJ46" s="87">
        <f>Janvier!AW46</f>
        <v>0</v>
      </c>
      <c r="AK46" s="87">
        <f>Janvier!AY46</f>
        <v>0</v>
      </c>
      <c r="AL46" s="87">
        <f>Janvier!BA46</f>
        <v>0</v>
      </c>
      <c r="AM46" s="87">
        <f>Janvier!BC46</f>
        <v>0</v>
      </c>
      <c r="AN46" s="86">
        <f>Janvier!AS46</f>
        <v>0</v>
      </c>
      <c r="AO46" s="79">
        <f>Février!X46</f>
        <v>0</v>
      </c>
      <c r="AP46" s="87">
        <f>Février!AE46</f>
        <v>0</v>
      </c>
      <c r="AQ46" s="87">
        <f>Février!AG46</f>
        <v>0</v>
      </c>
      <c r="AR46" s="87">
        <f>Février!AI46</f>
        <v>0</v>
      </c>
      <c r="AS46" s="87">
        <f>Février!AK46</f>
        <v>0</v>
      </c>
      <c r="AT46" s="87">
        <f>Février!AM46</f>
        <v>0</v>
      </c>
      <c r="AU46" s="86">
        <f>Février!AC46</f>
        <v>0</v>
      </c>
      <c r="AV46" s="79">
        <f>Mars!AR46</f>
        <v>0</v>
      </c>
      <c r="AW46" s="87">
        <f>Mars!AY46</f>
        <v>0</v>
      </c>
      <c r="AX46" s="87">
        <f>Mars!BA46</f>
        <v>0</v>
      </c>
      <c r="AY46" s="87">
        <f>Mars!BC46</f>
        <v>0</v>
      </c>
      <c r="AZ46" s="87">
        <f>Mars!BE46</f>
        <v>0</v>
      </c>
      <c r="BA46" s="87">
        <f>Mars!BG46</f>
        <v>0</v>
      </c>
      <c r="BB46" s="86">
        <f>Mars!AW46</f>
        <v>0</v>
      </c>
      <c r="BC46" s="79">
        <f>Avril!Z46</f>
        <v>0</v>
      </c>
      <c r="BD46" s="87">
        <f>Avril!AG46</f>
        <v>0</v>
      </c>
      <c r="BE46" s="87">
        <f>Avril!AI46</f>
        <v>0</v>
      </c>
      <c r="BF46" s="87">
        <f>Avril!AK46</f>
        <v>0</v>
      </c>
      <c r="BG46" s="87">
        <f>Avril!AM46</f>
        <v>0</v>
      </c>
      <c r="BH46" s="87">
        <f>Avril!AO46</f>
        <v>0</v>
      </c>
      <c r="BI46" s="86">
        <f>Avril!AE46</f>
        <v>0</v>
      </c>
      <c r="BJ46" s="79">
        <f>Mai!AF46</f>
        <v>0</v>
      </c>
      <c r="BK46" s="87">
        <f>Mai!AM46</f>
        <v>0</v>
      </c>
      <c r="BL46" s="87">
        <f>Mai!AO46</f>
        <v>0</v>
      </c>
      <c r="BM46" s="87">
        <f>Mai!AQ46</f>
        <v>0</v>
      </c>
      <c r="BN46" s="87">
        <f>Mai!AS46</f>
        <v>0</v>
      </c>
      <c r="BO46" s="87">
        <f>Mai!AU46</f>
        <v>0</v>
      </c>
      <c r="BP46" s="86">
        <f>Mai!AK46</f>
        <v>0</v>
      </c>
      <c r="BQ46" s="79">
        <f>Juin!AR46</f>
        <v>0</v>
      </c>
      <c r="BR46" s="87">
        <f>Juin!AY46</f>
        <v>0</v>
      </c>
      <c r="BS46" s="87">
        <f>Juin!BA46</f>
        <v>0</v>
      </c>
      <c r="BT46" s="87">
        <f>Juin!BC46</f>
        <v>0</v>
      </c>
      <c r="BU46" s="87">
        <f>Juin!BE46</f>
        <v>0</v>
      </c>
      <c r="BV46" s="87">
        <f>Juin!BG46</f>
        <v>0</v>
      </c>
      <c r="BW46" s="86">
        <f>Juin!AW46</f>
        <v>0</v>
      </c>
      <c r="BX46" s="79">
        <f>Juillet!L46</f>
        <v>0</v>
      </c>
      <c r="BY46" s="87">
        <f>Juillet!S46</f>
        <v>0</v>
      </c>
      <c r="BZ46" s="87">
        <f>Juillet!U46</f>
        <v>0</v>
      </c>
      <c r="CA46" s="87">
        <f>Juillet!W46</f>
        <v>0</v>
      </c>
      <c r="CB46" s="87">
        <f>Juillet!Y46</f>
        <v>0</v>
      </c>
      <c r="CC46" s="87">
        <f>Juillet!AA46</f>
        <v>0</v>
      </c>
      <c r="CD46" s="86">
        <f>Juillet!Q46</f>
        <v>0</v>
      </c>
      <c r="CE46" s="79">
        <f t="shared" si="1"/>
        <v>0</v>
      </c>
      <c r="CF46" s="86">
        <f t="shared" si="2"/>
        <v>0</v>
      </c>
    </row>
    <row r="47" spans="1:84" x14ac:dyDescent="0.25">
      <c r="A47" s="2">
        <v>35</v>
      </c>
      <c r="B47" s="75" t="str">
        <f>Juillet!B47</f>
        <v xml:space="preserve"> </v>
      </c>
      <c r="C47" s="83">
        <f>SUM(Septembre!G47,Octobre!G47,Novembre!G47,Décembre!G47,Janvier!G47,Février!G47,Mars!G47,Avril!G47,Mai!G47,Juin!G47,Juillet!G47)</f>
        <v>0</v>
      </c>
      <c r="D47" s="83">
        <f>SUM(Septembre!AR47,Octobre!AN47,Novembre!AP47,Décembre!AP47,Janvier!AP47,Février!AH47,Mars!AZ47,Avril!AL47,Mai!AN47,Juin!AT47,Juillet!AN47)</f>
        <v>0</v>
      </c>
      <c r="E47" s="86">
        <f t="shared" si="0"/>
        <v>0</v>
      </c>
      <c r="F47" s="79">
        <f>Septembre!AR47</f>
        <v>0</v>
      </c>
      <c r="G47" s="87">
        <f>Septembre!AY47</f>
        <v>0</v>
      </c>
      <c r="H47" s="87">
        <f>Septembre!BA47</f>
        <v>0</v>
      </c>
      <c r="I47" s="79"/>
      <c r="J47" s="79"/>
      <c r="K47" s="79"/>
      <c r="L47" s="87">
        <f>Septembre!AW47</f>
        <v>0</v>
      </c>
      <c r="M47" s="79">
        <f>Octobre!AB47</f>
        <v>0</v>
      </c>
      <c r="N47" s="87">
        <f>Octobre!AI47</f>
        <v>0</v>
      </c>
      <c r="O47" s="87">
        <f>Octobre!AK47</f>
        <v>0</v>
      </c>
      <c r="P47" s="87">
        <f>Octobre!AM47</f>
        <v>0</v>
      </c>
      <c r="Q47" s="87">
        <f>Octobre!AO47</f>
        <v>0</v>
      </c>
      <c r="R47" s="87">
        <f>Octobre!AQ47</f>
        <v>0</v>
      </c>
      <c r="S47" s="86">
        <f>Octobre!AG47</f>
        <v>0</v>
      </c>
      <c r="T47" s="79">
        <f>Novembre!AL47</f>
        <v>0</v>
      </c>
      <c r="U47" s="87">
        <f>Novembre!AS47</f>
        <v>0</v>
      </c>
      <c r="V47" s="87">
        <f>Novembre!AU47</f>
        <v>0</v>
      </c>
      <c r="W47" s="87">
        <f>Novembre!AW47</f>
        <v>0</v>
      </c>
      <c r="X47" s="87">
        <f>Novembre!AY47</f>
        <v>0</v>
      </c>
      <c r="Y47" s="87">
        <f>Novembre!BA47</f>
        <v>0</v>
      </c>
      <c r="Z47" s="86">
        <f>Novembre!AQ47</f>
        <v>0</v>
      </c>
      <c r="AA47" s="79">
        <f>Décembre!AF47</f>
        <v>0</v>
      </c>
      <c r="AB47" s="87">
        <f>Décembre!AM47</f>
        <v>0</v>
      </c>
      <c r="AC47" s="87">
        <f>Décembre!AO47</f>
        <v>0</v>
      </c>
      <c r="AD47" s="87">
        <f>Décembre!AQ47</f>
        <v>0</v>
      </c>
      <c r="AE47" s="87">
        <f>Décembre!AS47</f>
        <v>0</v>
      </c>
      <c r="AF47" s="87">
        <f>Décembre!AU47</f>
        <v>0</v>
      </c>
      <c r="AG47" s="86">
        <f>Décembre!AK47</f>
        <v>0</v>
      </c>
      <c r="AH47" s="79">
        <f>Janvier!AN47</f>
        <v>0</v>
      </c>
      <c r="AI47" s="87">
        <f>Janvier!AU47</f>
        <v>0</v>
      </c>
      <c r="AJ47" s="87">
        <f>Janvier!AW47</f>
        <v>0</v>
      </c>
      <c r="AK47" s="87">
        <f>Janvier!AY47</f>
        <v>0</v>
      </c>
      <c r="AL47" s="87">
        <f>Janvier!BA47</f>
        <v>0</v>
      </c>
      <c r="AM47" s="87">
        <f>Janvier!BC47</f>
        <v>0</v>
      </c>
      <c r="AN47" s="86">
        <f>Janvier!AS47</f>
        <v>0</v>
      </c>
      <c r="AO47" s="79">
        <f>Février!X47</f>
        <v>0</v>
      </c>
      <c r="AP47" s="87">
        <f>Février!AE47</f>
        <v>0</v>
      </c>
      <c r="AQ47" s="87">
        <f>Février!AG47</f>
        <v>0</v>
      </c>
      <c r="AR47" s="87">
        <f>Février!AI47</f>
        <v>0</v>
      </c>
      <c r="AS47" s="87">
        <f>Février!AK47</f>
        <v>0</v>
      </c>
      <c r="AT47" s="87">
        <f>Février!AM47</f>
        <v>0</v>
      </c>
      <c r="AU47" s="86">
        <f>Février!AC47</f>
        <v>0</v>
      </c>
      <c r="AV47" s="79">
        <f>Mars!AR47</f>
        <v>0</v>
      </c>
      <c r="AW47" s="87">
        <f>Mars!AY47</f>
        <v>0</v>
      </c>
      <c r="AX47" s="87">
        <f>Mars!BA47</f>
        <v>0</v>
      </c>
      <c r="AY47" s="87">
        <f>Mars!BC47</f>
        <v>0</v>
      </c>
      <c r="AZ47" s="87">
        <f>Mars!BE47</f>
        <v>0</v>
      </c>
      <c r="BA47" s="87">
        <f>Mars!BG47</f>
        <v>0</v>
      </c>
      <c r="BB47" s="86">
        <f>Mars!AW47</f>
        <v>0</v>
      </c>
      <c r="BC47" s="79">
        <f>Avril!Z47</f>
        <v>0</v>
      </c>
      <c r="BD47" s="87">
        <f>Avril!AG47</f>
        <v>0</v>
      </c>
      <c r="BE47" s="87">
        <f>Avril!AI47</f>
        <v>0</v>
      </c>
      <c r="BF47" s="87">
        <f>Avril!AK47</f>
        <v>0</v>
      </c>
      <c r="BG47" s="87">
        <f>Avril!AM47</f>
        <v>0</v>
      </c>
      <c r="BH47" s="87">
        <f>Avril!AO47</f>
        <v>0</v>
      </c>
      <c r="BI47" s="86">
        <f>Avril!AE47</f>
        <v>0</v>
      </c>
      <c r="BJ47" s="79">
        <f>Mai!AF47</f>
        <v>0</v>
      </c>
      <c r="BK47" s="87">
        <f>Mai!AM47</f>
        <v>0</v>
      </c>
      <c r="BL47" s="87">
        <f>Mai!AO47</f>
        <v>0</v>
      </c>
      <c r="BM47" s="87">
        <f>Mai!AQ47</f>
        <v>0</v>
      </c>
      <c r="BN47" s="87">
        <f>Mai!AS47</f>
        <v>0</v>
      </c>
      <c r="BO47" s="87">
        <f>Mai!AU47</f>
        <v>0</v>
      </c>
      <c r="BP47" s="86">
        <f>Mai!AK47</f>
        <v>0</v>
      </c>
      <c r="BQ47" s="79">
        <f>Juin!AR47</f>
        <v>0</v>
      </c>
      <c r="BR47" s="87">
        <f>Juin!AY47</f>
        <v>0</v>
      </c>
      <c r="BS47" s="87">
        <f>Juin!BA47</f>
        <v>0</v>
      </c>
      <c r="BT47" s="87">
        <f>Juin!BC47</f>
        <v>0</v>
      </c>
      <c r="BU47" s="87">
        <f>Juin!BE47</f>
        <v>0</v>
      </c>
      <c r="BV47" s="87">
        <f>Juin!BG47</f>
        <v>0</v>
      </c>
      <c r="BW47" s="86">
        <f>Juin!AW47</f>
        <v>0</v>
      </c>
      <c r="BX47" s="79">
        <f>Juillet!L47</f>
        <v>0</v>
      </c>
      <c r="BY47" s="87">
        <f>Juillet!S47</f>
        <v>0</v>
      </c>
      <c r="BZ47" s="87">
        <f>Juillet!U47</f>
        <v>0</v>
      </c>
      <c r="CA47" s="87">
        <f>Juillet!W47</f>
        <v>0</v>
      </c>
      <c r="CB47" s="87">
        <f>Juillet!Y47</f>
        <v>0</v>
      </c>
      <c r="CC47" s="87">
        <f>Juillet!AA47</f>
        <v>0</v>
      </c>
      <c r="CD47" s="86">
        <f>Juillet!Q47</f>
        <v>0</v>
      </c>
      <c r="CE47" s="79">
        <f t="shared" si="1"/>
        <v>0</v>
      </c>
      <c r="CF47" s="86">
        <f t="shared" si="2"/>
        <v>0</v>
      </c>
    </row>
    <row r="48" spans="1:84" x14ac:dyDescent="0.25">
      <c r="A48" s="2">
        <v>36</v>
      </c>
      <c r="B48" s="75" t="str">
        <f>Juillet!B48</f>
        <v xml:space="preserve"> </v>
      </c>
      <c r="C48" s="83">
        <f>SUM(Septembre!G48,Octobre!G48,Novembre!G48,Décembre!G48,Janvier!G48,Février!G48,Mars!G48,Avril!G48,Mai!G48,Juin!G48,Juillet!G48)</f>
        <v>0</v>
      </c>
      <c r="D48" s="83">
        <f>SUM(Septembre!AR48,Octobre!AN48,Novembre!AP48,Décembre!AP48,Janvier!AP48,Février!AH48,Mars!AZ48,Avril!AL48,Mai!AN48,Juin!AT48,Juillet!AN48)</f>
        <v>0</v>
      </c>
      <c r="E48" s="86">
        <f t="shared" si="0"/>
        <v>0</v>
      </c>
      <c r="F48" s="79">
        <f>Septembre!AR48</f>
        <v>0</v>
      </c>
      <c r="G48" s="87">
        <f>Septembre!AY48</f>
        <v>0</v>
      </c>
      <c r="H48" s="87">
        <f>Septembre!BA48</f>
        <v>0</v>
      </c>
      <c r="I48" s="79"/>
      <c r="J48" s="79"/>
      <c r="K48" s="79"/>
      <c r="L48" s="87">
        <f>Septembre!AW48</f>
        <v>0</v>
      </c>
      <c r="M48" s="79">
        <f>Octobre!AB48</f>
        <v>0</v>
      </c>
      <c r="N48" s="87">
        <f>Octobre!AI48</f>
        <v>0</v>
      </c>
      <c r="O48" s="87">
        <f>Octobre!AK48</f>
        <v>0</v>
      </c>
      <c r="P48" s="87">
        <f>Octobre!AM48</f>
        <v>0</v>
      </c>
      <c r="Q48" s="87">
        <f>Octobre!AO48</f>
        <v>0</v>
      </c>
      <c r="R48" s="87">
        <f>Octobre!AQ48</f>
        <v>0</v>
      </c>
      <c r="S48" s="86">
        <f>Octobre!AG48</f>
        <v>0</v>
      </c>
      <c r="T48" s="79">
        <f>Novembre!AL48</f>
        <v>0</v>
      </c>
      <c r="U48" s="87">
        <f>Novembre!AS48</f>
        <v>0</v>
      </c>
      <c r="V48" s="87">
        <f>Novembre!AU48</f>
        <v>0</v>
      </c>
      <c r="W48" s="87">
        <f>Novembre!AW48</f>
        <v>0</v>
      </c>
      <c r="X48" s="87">
        <f>Novembre!AY48</f>
        <v>0</v>
      </c>
      <c r="Y48" s="87">
        <f>Novembre!BA48</f>
        <v>0</v>
      </c>
      <c r="Z48" s="86">
        <f>Novembre!AQ48</f>
        <v>0</v>
      </c>
      <c r="AA48" s="79">
        <f>Décembre!AF48</f>
        <v>0</v>
      </c>
      <c r="AB48" s="87">
        <f>Décembre!AM48</f>
        <v>0</v>
      </c>
      <c r="AC48" s="87">
        <f>Décembre!AO48</f>
        <v>0</v>
      </c>
      <c r="AD48" s="87">
        <f>Décembre!AQ48</f>
        <v>0</v>
      </c>
      <c r="AE48" s="87">
        <f>Décembre!AS48</f>
        <v>0</v>
      </c>
      <c r="AF48" s="87">
        <f>Décembre!AU48</f>
        <v>0</v>
      </c>
      <c r="AG48" s="86">
        <f>Décembre!AK48</f>
        <v>0</v>
      </c>
      <c r="AH48" s="79">
        <f>Janvier!AN48</f>
        <v>0</v>
      </c>
      <c r="AI48" s="87">
        <f>Janvier!AU48</f>
        <v>0</v>
      </c>
      <c r="AJ48" s="87">
        <f>Janvier!AW48</f>
        <v>0</v>
      </c>
      <c r="AK48" s="87">
        <f>Janvier!AY48</f>
        <v>0</v>
      </c>
      <c r="AL48" s="87">
        <f>Janvier!BA48</f>
        <v>0</v>
      </c>
      <c r="AM48" s="87">
        <f>Janvier!BC48</f>
        <v>0</v>
      </c>
      <c r="AN48" s="86">
        <f>Janvier!AS48</f>
        <v>0</v>
      </c>
      <c r="AO48" s="79">
        <f>Février!X48</f>
        <v>0</v>
      </c>
      <c r="AP48" s="87">
        <f>Février!AE48</f>
        <v>0</v>
      </c>
      <c r="AQ48" s="87">
        <f>Février!AG48</f>
        <v>0</v>
      </c>
      <c r="AR48" s="87">
        <f>Février!AI48</f>
        <v>0</v>
      </c>
      <c r="AS48" s="87">
        <f>Février!AK48</f>
        <v>0</v>
      </c>
      <c r="AT48" s="87">
        <f>Février!AM48</f>
        <v>0</v>
      </c>
      <c r="AU48" s="86">
        <f>Février!AC48</f>
        <v>0</v>
      </c>
      <c r="AV48" s="79">
        <f>Mars!AR48</f>
        <v>0</v>
      </c>
      <c r="AW48" s="87">
        <f>Mars!AY48</f>
        <v>0</v>
      </c>
      <c r="AX48" s="87">
        <f>Mars!BA48</f>
        <v>0</v>
      </c>
      <c r="AY48" s="87">
        <f>Mars!BC48</f>
        <v>0</v>
      </c>
      <c r="AZ48" s="87">
        <f>Mars!BE48</f>
        <v>0</v>
      </c>
      <c r="BA48" s="87">
        <f>Mars!BG48</f>
        <v>0</v>
      </c>
      <c r="BB48" s="86">
        <f>Mars!AW48</f>
        <v>0</v>
      </c>
      <c r="BC48" s="79">
        <f>Avril!Z48</f>
        <v>0</v>
      </c>
      <c r="BD48" s="87">
        <f>Avril!AG48</f>
        <v>0</v>
      </c>
      <c r="BE48" s="87">
        <f>Avril!AI48</f>
        <v>0</v>
      </c>
      <c r="BF48" s="87">
        <f>Avril!AK48</f>
        <v>0</v>
      </c>
      <c r="BG48" s="87">
        <f>Avril!AM48</f>
        <v>0</v>
      </c>
      <c r="BH48" s="87">
        <f>Avril!AO48</f>
        <v>0</v>
      </c>
      <c r="BI48" s="86">
        <f>Avril!AE48</f>
        <v>0</v>
      </c>
      <c r="BJ48" s="79">
        <f>Mai!AF48</f>
        <v>0</v>
      </c>
      <c r="BK48" s="87">
        <f>Mai!AM48</f>
        <v>0</v>
      </c>
      <c r="BL48" s="87">
        <f>Mai!AO48</f>
        <v>0</v>
      </c>
      <c r="BM48" s="87">
        <f>Mai!AQ48</f>
        <v>0</v>
      </c>
      <c r="BN48" s="87">
        <f>Mai!AS48</f>
        <v>0</v>
      </c>
      <c r="BO48" s="87">
        <f>Mai!AU48</f>
        <v>0</v>
      </c>
      <c r="BP48" s="86">
        <f>Mai!AK48</f>
        <v>0</v>
      </c>
      <c r="BQ48" s="79">
        <f>Juin!AR48</f>
        <v>0</v>
      </c>
      <c r="BR48" s="87">
        <f>Juin!AY48</f>
        <v>0</v>
      </c>
      <c r="BS48" s="87">
        <f>Juin!BA48</f>
        <v>0</v>
      </c>
      <c r="BT48" s="87">
        <f>Juin!BC48</f>
        <v>0</v>
      </c>
      <c r="BU48" s="87">
        <f>Juin!BE48</f>
        <v>0</v>
      </c>
      <c r="BV48" s="87">
        <f>Juin!BG48</f>
        <v>0</v>
      </c>
      <c r="BW48" s="86">
        <f>Juin!AW48</f>
        <v>0</v>
      </c>
      <c r="BX48" s="79">
        <f>Juillet!L48</f>
        <v>0</v>
      </c>
      <c r="BY48" s="87">
        <f>Juillet!S48</f>
        <v>0</v>
      </c>
      <c r="BZ48" s="87">
        <f>Juillet!U48</f>
        <v>0</v>
      </c>
      <c r="CA48" s="87">
        <f>Juillet!W48</f>
        <v>0</v>
      </c>
      <c r="CB48" s="87">
        <f>Juillet!Y48</f>
        <v>0</v>
      </c>
      <c r="CC48" s="87">
        <f>Juillet!AA48</f>
        <v>0</v>
      </c>
      <c r="CD48" s="86">
        <f>Juillet!Q48</f>
        <v>0</v>
      </c>
      <c r="CE48" s="79">
        <f t="shared" si="1"/>
        <v>0</v>
      </c>
      <c r="CF48" s="86">
        <f t="shared" si="2"/>
        <v>0</v>
      </c>
    </row>
    <row r="49" spans="1:84" x14ac:dyDescent="0.25">
      <c r="A49" s="2">
        <v>37</v>
      </c>
      <c r="B49" s="75" t="str">
        <f>Juillet!B49</f>
        <v xml:space="preserve"> </v>
      </c>
      <c r="C49" s="83">
        <f>SUM(Septembre!G49,Octobre!G49,Novembre!G49,Décembre!G49,Janvier!G49,Février!G49,Mars!G49,Avril!G49,Mai!G49,Juin!G49,Juillet!G49)</f>
        <v>0</v>
      </c>
      <c r="D49" s="83">
        <f>SUM(Septembre!AR49,Octobre!AN49,Novembre!AP49,Décembre!AP49,Janvier!AP49,Février!AH49,Mars!AZ49,Avril!AL49,Mai!AN49,Juin!AT49,Juillet!AN49)</f>
        <v>0</v>
      </c>
      <c r="E49" s="86">
        <f t="shared" si="0"/>
        <v>0</v>
      </c>
      <c r="F49" s="79">
        <f>Septembre!AR49</f>
        <v>0</v>
      </c>
      <c r="G49" s="87">
        <f>Septembre!AY49</f>
        <v>0</v>
      </c>
      <c r="H49" s="87">
        <f>Septembre!BA49</f>
        <v>0</v>
      </c>
      <c r="I49" s="79"/>
      <c r="J49" s="79"/>
      <c r="K49" s="79"/>
      <c r="L49" s="87">
        <f>Septembre!AW49</f>
        <v>0</v>
      </c>
      <c r="M49" s="79">
        <f>Octobre!AB49</f>
        <v>0</v>
      </c>
      <c r="N49" s="87">
        <f>Octobre!AI49</f>
        <v>0</v>
      </c>
      <c r="O49" s="87">
        <f>Octobre!AK49</f>
        <v>0</v>
      </c>
      <c r="P49" s="87">
        <f>Octobre!AM49</f>
        <v>0</v>
      </c>
      <c r="Q49" s="87">
        <f>Octobre!AO49</f>
        <v>0</v>
      </c>
      <c r="R49" s="87">
        <f>Octobre!AQ49</f>
        <v>0</v>
      </c>
      <c r="S49" s="86">
        <f>Octobre!AG49</f>
        <v>0</v>
      </c>
      <c r="T49" s="79">
        <f>Novembre!AL49</f>
        <v>0</v>
      </c>
      <c r="U49" s="87">
        <f>Novembre!AS49</f>
        <v>0</v>
      </c>
      <c r="V49" s="87">
        <f>Novembre!AU49</f>
        <v>0</v>
      </c>
      <c r="W49" s="87">
        <f>Novembre!AW49</f>
        <v>0</v>
      </c>
      <c r="X49" s="87">
        <f>Novembre!AY49</f>
        <v>0</v>
      </c>
      <c r="Y49" s="87">
        <f>Novembre!BA49</f>
        <v>0</v>
      </c>
      <c r="Z49" s="86">
        <f>Novembre!AQ49</f>
        <v>0</v>
      </c>
      <c r="AA49" s="79">
        <f>Décembre!AF49</f>
        <v>0</v>
      </c>
      <c r="AB49" s="87">
        <f>Décembre!AM49</f>
        <v>0</v>
      </c>
      <c r="AC49" s="87">
        <f>Décembre!AO49</f>
        <v>0</v>
      </c>
      <c r="AD49" s="87">
        <f>Décembre!AQ49</f>
        <v>0</v>
      </c>
      <c r="AE49" s="87">
        <f>Décembre!AS49</f>
        <v>0</v>
      </c>
      <c r="AF49" s="87">
        <f>Décembre!AU49</f>
        <v>0</v>
      </c>
      <c r="AG49" s="86">
        <f>Décembre!AK49</f>
        <v>0</v>
      </c>
      <c r="AH49" s="79">
        <f>Janvier!AN49</f>
        <v>0</v>
      </c>
      <c r="AI49" s="87">
        <f>Janvier!AU49</f>
        <v>0</v>
      </c>
      <c r="AJ49" s="87">
        <f>Janvier!AW49</f>
        <v>0</v>
      </c>
      <c r="AK49" s="87">
        <f>Janvier!AY49</f>
        <v>0</v>
      </c>
      <c r="AL49" s="87">
        <f>Janvier!BA49</f>
        <v>0</v>
      </c>
      <c r="AM49" s="87">
        <f>Janvier!BC49</f>
        <v>0</v>
      </c>
      <c r="AN49" s="86">
        <f>Janvier!AS49</f>
        <v>0</v>
      </c>
      <c r="AO49" s="79">
        <f>Février!X49</f>
        <v>0</v>
      </c>
      <c r="AP49" s="87">
        <f>Février!AE49</f>
        <v>0</v>
      </c>
      <c r="AQ49" s="87">
        <f>Février!AG49</f>
        <v>0</v>
      </c>
      <c r="AR49" s="87">
        <f>Février!AI49</f>
        <v>0</v>
      </c>
      <c r="AS49" s="87">
        <f>Février!AK49</f>
        <v>0</v>
      </c>
      <c r="AT49" s="87">
        <f>Février!AM49</f>
        <v>0</v>
      </c>
      <c r="AU49" s="86">
        <f>Février!AC49</f>
        <v>0</v>
      </c>
      <c r="AV49" s="79">
        <f>Mars!AR49</f>
        <v>0</v>
      </c>
      <c r="AW49" s="87">
        <f>Mars!AY49</f>
        <v>0</v>
      </c>
      <c r="AX49" s="87">
        <f>Mars!BA49</f>
        <v>0</v>
      </c>
      <c r="AY49" s="87">
        <f>Mars!BC49</f>
        <v>0</v>
      </c>
      <c r="AZ49" s="87">
        <f>Mars!BE49</f>
        <v>0</v>
      </c>
      <c r="BA49" s="87">
        <f>Mars!BG49</f>
        <v>0</v>
      </c>
      <c r="BB49" s="86">
        <f>Mars!AW49</f>
        <v>0</v>
      </c>
      <c r="BC49" s="79">
        <f>Avril!Z49</f>
        <v>0</v>
      </c>
      <c r="BD49" s="87">
        <f>Avril!AG49</f>
        <v>0</v>
      </c>
      <c r="BE49" s="87">
        <f>Avril!AI49</f>
        <v>0</v>
      </c>
      <c r="BF49" s="87">
        <f>Avril!AK49</f>
        <v>0</v>
      </c>
      <c r="BG49" s="87">
        <f>Avril!AM49</f>
        <v>0</v>
      </c>
      <c r="BH49" s="87">
        <f>Avril!AO49</f>
        <v>0</v>
      </c>
      <c r="BI49" s="86">
        <f>Avril!AE49</f>
        <v>0</v>
      </c>
      <c r="BJ49" s="79">
        <f>Mai!AF49</f>
        <v>0</v>
      </c>
      <c r="BK49" s="87">
        <f>Mai!AM49</f>
        <v>0</v>
      </c>
      <c r="BL49" s="87">
        <f>Mai!AO49</f>
        <v>0</v>
      </c>
      <c r="BM49" s="87">
        <f>Mai!AQ49</f>
        <v>0</v>
      </c>
      <c r="BN49" s="87">
        <f>Mai!AS49</f>
        <v>0</v>
      </c>
      <c r="BO49" s="87">
        <f>Mai!AU49</f>
        <v>0</v>
      </c>
      <c r="BP49" s="86">
        <f>Mai!AK49</f>
        <v>0</v>
      </c>
      <c r="BQ49" s="79">
        <f>Juin!AR49</f>
        <v>0</v>
      </c>
      <c r="BR49" s="87">
        <f>Juin!AY49</f>
        <v>0</v>
      </c>
      <c r="BS49" s="87">
        <f>Juin!BA49</f>
        <v>0</v>
      </c>
      <c r="BT49" s="87">
        <f>Juin!BC49</f>
        <v>0</v>
      </c>
      <c r="BU49" s="87">
        <f>Juin!BE49</f>
        <v>0</v>
      </c>
      <c r="BV49" s="87">
        <f>Juin!BG49</f>
        <v>0</v>
      </c>
      <c r="BW49" s="86">
        <f>Juin!AW49</f>
        <v>0</v>
      </c>
      <c r="BX49" s="79">
        <f>Juillet!L49</f>
        <v>0</v>
      </c>
      <c r="BY49" s="87">
        <f>Juillet!S49</f>
        <v>0</v>
      </c>
      <c r="BZ49" s="87">
        <f>Juillet!U49</f>
        <v>0</v>
      </c>
      <c r="CA49" s="87">
        <f>Juillet!W49</f>
        <v>0</v>
      </c>
      <c r="CB49" s="87">
        <f>Juillet!Y49</f>
        <v>0</v>
      </c>
      <c r="CC49" s="87">
        <f>Juillet!AA49</f>
        <v>0</v>
      </c>
      <c r="CD49" s="86">
        <f>Juillet!Q49</f>
        <v>0</v>
      </c>
      <c r="CE49" s="79">
        <f t="shared" si="1"/>
        <v>0</v>
      </c>
      <c r="CF49" s="86">
        <f t="shared" si="2"/>
        <v>0</v>
      </c>
    </row>
    <row r="50" spans="1:84" x14ac:dyDescent="0.25">
      <c r="A50" s="2">
        <v>38</v>
      </c>
      <c r="B50" s="75" t="str">
        <f>Juillet!B50</f>
        <v xml:space="preserve"> </v>
      </c>
      <c r="C50" s="83">
        <f>SUM(Septembre!G50,Octobre!G50,Novembre!G50,Décembre!G50,Janvier!G50,Février!G50,Mars!G50,Avril!G50,Mai!G50,Juin!G50,Juillet!G50)</f>
        <v>0</v>
      </c>
      <c r="D50" s="83">
        <f>SUM(Septembre!AR50,Octobre!AN50,Novembre!AP50,Décembre!AP50,Janvier!AP50,Février!AH50,Mars!AZ50,Avril!AL50,Mai!AN50,Juin!AT50,Juillet!AN50)</f>
        <v>0</v>
      </c>
      <c r="E50" s="86">
        <f t="shared" si="0"/>
        <v>0</v>
      </c>
      <c r="F50" s="79">
        <f>Septembre!AR50</f>
        <v>0</v>
      </c>
      <c r="G50" s="87">
        <f>Septembre!AY50</f>
        <v>0</v>
      </c>
      <c r="H50" s="87">
        <f>Septembre!BA50</f>
        <v>0</v>
      </c>
      <c r="I50" s="79"/>
      <c r="J50" s="79"/>
      <c r="K50" s="79"/>
      <c r="L50" s="87">
        <f>Septembre!AW50</f>
        <v>0</v>
      </c>
      <c r="M50" s="79">
        <f>Octobre!AB50</f>
        <v>0</v>
      </c>
      <c r="N50" s="87">
        <f>Octobre!AI50</f>
        <v>0</v>
      </c>
      <c r="O50" s="87">
        <f>Octobre!AK50</f>
        <v>0</v>
      </c>
      <c r="P50" s="87">
        <f>Octobre!AM50</f>
        <v>0</v>
      </c>
      <c r="Q50" s="87">
        <f>Octobre!AO50</f>
        <v>0</v>
      </c>
      <c r="R50" s="87">
        <f>Octobre!AQ50</f>
        <v>0</v>
      </c>
      <c r="S50" s="86">
        <f>Octobre!AG50</f>
        <v>0</v>
      </c>
      <c r="T50" s="79">
        <f>Novembre!AL50</f>
        <v>0</v>
      </c>
      <c r="U50" s="87">
        <f>Novembre!AS50</f>
        <v>0</v>
      </c>
      <c r="V50" s="87">
        <f>Novembre!AU50</f>
        <v>0</v>
      </c>
      <c r="W50" s="87">
        <f>Novembre!AW50</f>
        <v>0</v>
      </c>
      <c r="X50" s="87">
        <f>Novembre!AY50</f>
        <v>0</v>
      </c>
      <c r="Y50" s="87">
        <f>Novembre!BA50</f>
        <v>0</v>
      </c>
      <c r="Z50" s="86">
        <f>Novembre!AQ50</f>
        <v>0</v>
      </c>
      <c r="AA50" s="79">
        <f>Décembre!AF50</f>
        <v>0</v>
      </c>
      <c r="AB50" s="87">
        <f>Décembre!AM50</f>
        <v>0</v>
      </c>
      <c r="AC50" s="87">
        <f>Décembre!AO50</f>
        <v>0</v>
      </c>
      <c r="AD50" s="87">
        <f>Décembre!AQ50</f>
        <v>0</v>
      </c>
      <c r="AE50" s="87">
        <f>Décembre!AS50</f>
        <v>0</v>
      </c>
      <c r="AF50" s="87">
        <f>Décembre!AU50</f>
        <v>0</v>
      </c>
      <c r="AG50" s="86">
        <f>Décembre!AK50</f>
        <v>0</v>
      </c>
      <c r="AH50" s="79">
        <f>Janvier!AN50</f>
        <v>0</v>
      </c>
      <c r="AI50" s="87">
        <f>Janvier!AU50</f>
        <v>0</v>
      </c>
      <c r="AJ50" s="87">
        <f>Janvier!AW50</f>
        <v>0</v>
      </c>
      <c r="AK50" s="87">
        <f>Janvier!AY50</f>
        <v>0</v>
      </c>
      <c r="AL50" s="87">
        <f>Janvier!BA50</f>
        <v>0</v>
      </c>
      <c r="AM50" s="87">
        <f>Janvier!BC50</f>
        <v>0</v>
      </c>
      <c r="AN50" s="86">
        <f>Janvier!AS50</f>
        <v>0</v>
      </c>
      <c r="AO50" s="79">
        <f>Février!X50</f>
        <v>0</v>
      </c>
      <c r="AP50" s="87">
        <f>Février!AE50</f>
        <v>0</v>
      </c>
      <c r="AQ50" s="87">
        <f>Février!AG50</f>
        <v>0</v>
      </c>
      <c r="AR50" s="87">
        <f>Février!AI50</f>
        <v>0</v>
      </c>
      <c r="AS50" s="87">
        <f>Février!AK50</f>
        <v>0</v>
      </c>
      <c r="AT50" s="87">
        <f>Février!AM50</f>
        <v>0</v>
      </c>
      <c r="AU50" s="86">
        <f>Février!AC50</f>
        <v>0</v>
      </c>
      <c r="AV50" s="79">
        <f>Mars!AR50</f>
        <v>0</v>
      </c>
      <c r="AW50" s="87">
        <f>Mars!AY50</f>
        <v>0</v>
      </c>
      <c r="AX50" s="87">
        <f>Mars!BA50</f>
        <v>0</v>
      </c>
      <c r="AY50" s="87">
        <f>Mars!BC50</f>
        <v>0</v>
      </c>
      <c r="AZ50" s="87">
        <f>Mars!BE50</f>
        <v>0</v>
      </c>
      <c r="BA50" s="87">
        <f>Mars!BG50</f>
        <v>0</v>
      </c>
      <c r="BB50" s="86">
        <f>Mars!AW50</f>
        <v>0</v>
      </c>
      <c r="BC50" s="79">
        <f>Avril!Z50</f>
        <v>0</v>
      </c>
      <c r="BD50" s="87">
        <f>Avril!AG50</f>
        <v>0</v>
      </c>
      <c r="BE50" s="87">
        <f>Avril!AI50</f>
        <v>0</v>
      </c>
      <c r="BF50" s="87">
        <f>Avril!AK50</f>
        <v>0</v>
      </c>
      <c r="BG50" s="87">
        <f>Avril!AM50</f>
        <v>0</v>
      </c>
      <c r="BH50" s="87">
        <f>Avril!AO50</f>
        <v>0</v>
      </c>
      <c r="BI50" s="86">
        <f>Avril!AE50</f>
        <v>0</v>
      </c>
      <c r="BJ50" s="79">
        <f>Mai!AF50</f>
        <v>0</v>
      </c>
      <c r="BK50" s="87">
        <f>Mai!AM50</f>
        <v>0</v>
      </c>
      <c r="BL50" s="87">
        <f>Mai!AO50</f>
        <v>0</v>
      </c>
      <c r="BM50" s="87">
        <f>Mai!AQ50</f>
        <v>0</v>
      </c>
      <c r="BN50" s="87">
        <f>Mai!AS50</f>
        <v>0</v>
      </c>
      <c r="BO50" s="87">
        <f>Mai!AU50</f>
        <v>0</v>
      </c>
      <c r="BP50" s="86">
        <f>Mai!AK50</f>
        <v>0</v>
      </c>
      <c r="BQ50" s="79">
        <f>Juin!AR50</f>
        <v>0</v>
      </c>
      <c r="BR50" s="87">
        <f>Juin!AY50</f>
        <v>0</v>
      </c>
      <c r="BS50" s="87">
        <f>Juin!BA50</f>
        <v>0</v>
      </c>
      <c r="BT50" s="87">
        <f>Juin!BC50</f>
        <v>0</v>
      </c>
      <c r="BU50" s="87">
        <f>Juin!BE50</f>
        <v>0</v>
      </c>
      <c r="BV50" s="87">
        <f>Juin!BG50</f>
        <v>0</v>
      </c>
      <c r="BW50" s="86">
        <f>Juin!AW50</f>
        <v>0</v>
      </c>
      <c r="BX50" s="79">
        <f>Juillet!L50</f>
        <v>0</v>
      </c>
      <c r="BY50" s="87">
        <f>Juillet!S50</f>
        <v>0</v>
      </c>
      <c r="BZ50" s="87">
        <f>Juillet!U50</f>
        <v>0</v>
      </c>
      <c r="CA50" s="87">
        <f>Juillet!W50</f>
        <v>0</v>
      </c>
      <c r="CB50" s="87">
        <f>Juillet!Y50</f>
        <v>0</v>
      </c>
      <c r="CC50" s="87">
        <f>Juillet!AA50</f>
        <v>0</v>
      </c>
      <c r="CD50" s="86">
        <f>Juillet!Q50</f>
        <v>0</v>
      </c>
      <c r="CE50" s="79">
        <f t="shared" si="1"/>
        <v>0</v>
      </c>
      <c r="CF50" s="86">
        <f t="shared" si="2"/>
        <v>0</v>
      </c>
    </row>
    <row r="51" spans="1:84" x14ac:dyDescent="0.25">
      <c r="A51" s="2">
        <v>39</v>
      </c>
      <c r="B51" s="75" t="str">
        <f>Juillet!B51</f>
        <v xml:space="preserve"> </v>
      </c>
      <c r="C51" s="83">
        <f>SUM(Septembre!G51,Octobre!G51,Novembre!G51,Décembre!G51,Janvier!G51,Février!G51,Mars!G51,Avril!G51,Mai!G51,Juin!G51,Juillet!G51)</f>
        <v>0</v>
      </c>
      <c r="D51" s="83">
        <f>SUM(Septembre!AR51,Octobre!AN51,Novembre!AP51,Décembre!AP51,Janvier!AP51,Février!AH51,Mars!AZ51,Avril!AL51,Mai!AN51,Juin!AT51,Juillet!AN51)</f>
        <v>0</v>
      </c>
      <c r="E51" s="86">
        <f t="shared" si="0"/>
        <v>0</v>
      </c>
      <c r="F51" s="79">
        <f>Septembre!AR51</f>
        <v>0</v>
      </c>
      <c r="G51" s="87">
        <f>Septembre!AY51</f>
        <v>0</v>
      </c>
      <c r="H51" s="87">
        <f>Septembre!BA51</f>
        <v>0</v>
      </c>
      <c r="I51" s="79"/>
      <c r="J51" s="79"/>
      <c r="K51" s="79"/>
      <c r="L51" s="87">
        <f>Septembre!AW51</f>
        <v>0</v>
      </c>
      <c r="M51" s="79">
        <f>Octobre!AB51</f>
        <v>0</v>
      </c>
      <c r="N51" s="87">
        <f>Octobre!AI51</f>
        <v>0</v>
      </c>
      <c r="O51" s="87">
        <f>Octobre!AK51</f>
        <v>0</v>
      </c>
      <c r="P51" s="87">
        <f>Octobre!AM51</f>
        <v>0</v>
      </c>
      <c r="Q51" s="87">
        <f>Octobre!AO51</f>
        <v>0</v>
      </c>
      <c r="R51" s="87">
        <f>Octobre!AQ51</f>
        <v>0</v>
      </c>
      <c r="S51" s="86">
        <f>Octobre!AG51</f>
        <v>0</v>
      </c>
      <c r="T51" s="79">
        <f>Novembre!AL51</f>
        <v>0</v>
      </c>
      <c r="U51" s="87">
        <f>Novembre!AS51</f>
        <v>0</v>
      </c>
      <c r="V51" s="87">
        <f>Novembre!AU51</f>
        <v>0</v>
      </c>
      <c r="W51" s="87">
        <f>Novembre!AW51</f>
        <v>0</v>
      </c>
      <c r="X51" s="87">
        <f>Novembre!AY51</f>
        <v>0</v>
      </c>
      <c r="Y51" s="87">
        <f>Novembre!BA51</f>
        <v>0</v>
      </c>
      <c r="Z51" s="86">
        <f>Novembre!AQ51</f>
        <v>0</v>
      </c>
      <c r="AA51" s="79">
        <f>Décembre!AF51</f>
        <v>0</v>
      </c>
      <c r="AB51" s="87">
        <f>Décembre!AM51</f>
        <v>0</v>
      </c>
      <c r="AC51" s="87">
        <f>Décembre!AO51</f>
        <v>0</v>
      </c>
      <c r="AD51" s="87">
        <f>Décembre!AQ51</f>
        <v>0</v>
      </c>
      <c r="AE51" s="87">
        <f>Décembre!AS51</f>
        <v>0</v>
      </c>
      <c r="AF51" s="87">
        <f>Décembre!AU51</f>
        <v>0</v>
      </c>
      <c r="AG51" s="86">
        <f>Décembre!AK51</f>
        <v>0</v>
      </c>
      <c r="AH51" s="79">
        <f>Janvier!AN51</f>
        <v>0</v>
      </c>
      <c r="AI51" s="87">
        <f>Janvier!AU51</f>
        <v>0</v>
      </c>
      <c r="AJ51" s="87">
        <f>Janvier!AW51</f>
        <v>0</v>
      </c>
      <c r="AK51" s="87">
        <f>Janvier!AY51</f>
        <v>0</v>
      </c>
      <c r="AL51" s="87">
        <f>Janvier!BA51</f>
        <v>0</v>
      </c>
      <c r="AM51" s="87">
        <f>Janvier!BC51</f>
        <v>0</v>
      </c>
      <c r="AN51" s="86">
        <f>Janvier!AS51</f>
        <v>0</v>
      </c>
      <c r="AO51" s="79">
        <f>Février!X51</f>
        <v>0</v>
      </c>
      <c r="AP51" s="87">
        <f>Février!AE51</f>
        <v>0</v>
      </c>
      <c r="AQ51" s="87">
        <f>Février!AG51</f>
        <v>0</v>
      </c>
      <c r="AR51" s="87">
        <f>Février!AI51</f>
        <v>0</v>
      </c>
      <c r="AS51" s="87">
        <f>Février!AK51</f>
        <v>0</v>
      </c>
      <c r="AT51" s="87">
        <f>Février!AM51</f>
        <v>0</v>
      </c>
      <c r="AU51" s="86">
        <f>Février!AC51</f>
        <v>0</v>
      </c>
      <c r="AV51" s="79">
        <f>Mars!AR51</f>
        <v>0</v>
      </c>
      <c r="AW51" s="87">
        <f>Mars!AY51</f>
        <v>0</v>
      </c>
      <c r="AX51" s="87">
        <f>Mars!BA51</f>
        <v>0</v>
      </c>
      <c r="AY51" s="87">
        <f>Mars!BC51</f>
        <v>0</v>
      </c>
      <c r="AZ51" s="87">
        <f>Mars!BE51</f>
        <v>0</v>
      </c>
      <c r="BA51" s="87">
        <f>Mars!BG51</f>
        <v>0</v>
      </c>
      <c r="BB51" s="86">
        <f>Mars!AW51</f>
        <v>0</v>
      </c>
      <c r="BC51" s="79">
        <f>Avril!Z51</f>
        <v>0</v>
      </c>
      <c r="BD51" s="87">
        <f>Avril!AG51</f>
        <v>0</v>
      </c>
      <c r="BE51" s="87">
        <f>Avril!AI51</f>
        <v>0</v>
      </c>
      <c r="BF51" s="87">
        <f>Avril!AK51</f>
        <v>0</v>
      </c>
      <c r="BG51" s="87">
        <f>Avril!AM51</f>
        <v>0</v>
      </c>
      <c r="BH51" s="87">
        <f>Avril!AO51</f>
        <v>0</v>
      </c>
      <c r="BI51" s="86">
        <f>Avril!AE51</f>
        <v>0</v>
      </c>
      <c r="BJ51" s="79">
        <f>Mai!AF51</f>
        <v>0</v>
      </c>
      <c r="BK51" s="87">
        <f>Mai!AM51</f>
        <v>0</v>
      </c>
      <c r="BL51" s="87">
        <f>Mai!AO51</f>
        <v>0</v>
      </c>
      <c r="BM51" s="87">
        <f>Mai!AQ51</f>
        <v>0</v>
      </c>
      <c r="BN51" s="87">
        <f>Mai!AS51</f>
        <v>0</v>
      </c>
      <c r="BO51" s="87">
        <f>Mai!AU51</f>
        <v>0</v>
      </c>
      <c r="BP51" s="86">
        <f>Mai!AK51</f>
        <v>0</v>
      </c>
      <c r="BQ51" s="79">
        <f>Juin!AR51</f>
        <v>0</v>
      </c>
      <c r="BR51" s="87">
        <f>Juin!AY51</f>
        <v>0</v>
      </c>
      <c r="BS51" s="87">
        <f>Juin!BA51</f>
        <v>0</v>
      </c>
      <c r="BT51" s="87">
        <f>Juin!BC51</f>
        <v>0</v>
      </c>
      <c r="BU51" s="87">
        <f>Juin!BE51</f>
        <v>0</v>
      </c>
      <c r="BV51" s="87">
        <f>Juin!BG51</f>
        <v>0</v>
      </c>
      <c r="BW51" s="86">
        <f>Juin!AW51</f>
        <v>0</v>
      </c>
      <c r="BX51" s="79">
        <f>Juillet!L51</f>
        <v>0</v>
      </c>
      <c r="BY51" s="87">
        <f>Juillet!S51</f>
        <v>0</v>
      </c>
      <c r="BZ51" s="87">
        <f>Juillet!U51</f>
        <v>0</v>
      </c>
      <c r="CA51" s="87">
        <f>Juillet!W51</f>
        <v>0</v>
      </c>
      <c r="CB51" s="87">
        <f>Juillet!Y51</f>
        <v>0</v>
      </c>
      <c r="CC51" s="87">
        <f>Juillet!AA51</f>
        <v>0</v>
      </c>
      <c r="CD51" s="86">
        <f>Juillet!Q51</f>
        <v>0</v>
      </c>
      <c r="CE51" s="79">
        <f t="shared" si="1"/>
        <v>0</v>
      </c>
      <c r="CF51" s="86">
        <f t="shared" si="2"/>
        <v>0</v>
      </c>
    </row>
    <row r="52" spans="1:84" ht="15.75" thickBot="1" x14ac:dyDescent="0.3">
      <c r="A52" s="76">
        <v>40</v>
      </c>
      <c r="B52" s="75" t="str">
        <f>Juillet!B52</f>
        <v xml:space="preserve"> </v>
      </c>
      <c r="C52" s="83">
        <f>SUM(Septembre!G52,Octobre!G52,Novembre!G52,Décembre!G52,Janvier!G52,Février!G52,Mars!G52,Avril!G52,Mai!G52,Juin!G52,Juillet!G52)</f>
        <v>0</v>
      </c>
      <c r="D52" s="83">
        <f>SUM(Septembre!AR52,Octobre!AN52,Novembre!AP52,Décembre!AP52,Janvier!AP52,Février!AH52,Mars!AZ52,Avril!AL52,Mai!AN52,Juin!AT52,Juillet!AN52)</f>
        <v>0</v>
      </c>
      <c r="E52" s="86">
        <f t="shared" si="0"/>
        <v>0</v>
      </c>
      <c r="F52" s="79">
        <f>Septembre!AR52</f>
        <v>0</v>
      </c>
      <c r="G52" s="87">
        <f>Septembre!AY52</f>
        <v>0</v>
      </c>
      <c r="H52" s="87">
        <f>Septembre!BA52</f>
        <v>0</v>
      </c>
      <c r="I52" s="79"/>
      <c r="J52" s="79"/>
      <c r="K52" s="79"/>
      <c r="L52" s="87">
        <f>Septembre!AW52</f>
        <v>0</v>
      </c>
      <c r="M52" s="79">
        <f>Octobre!AB52</f>
        <v>0</v>
      </c>
      <c r="N52" s="87">
        <f>Octobre!AI52</f>
        <v>0</v>
      </c>
      <c r="O52" s="87">
        <f>Octobre!AK52</f>
        <v>0</v>
      </c>
      <c r="P52" s="87">
        <f>Octobre!AM52</f>
        <v>0</v>
      </c>
      <c r="Q52" s="87">
        <f>Octobre!AO52</f>
        <v>0</v>
      </c>
      <c r="R52" s="87">
        <f>Octobre!AQ52</f>
        <v>0</v>
      </c>
      <c r="S52" s="86">
        <f>Octobre!AG52</f>
        <v>0</v>
      </c>
      <c r="T52" s="79">
        <f>Novembre!AL52</f>
        <v>0</v>
      </c>
      <c r="U52" s="87">
        <f>Novembre!AS52</f>
        <v>0</v>
      </c>
      <c r="V52" s="87">
        <f>Novembre!AU52</f>
        <v>0</v>
      </c>
      <c r="W52" s="87">
        <f>Novembre!AW52</f>
        <v>0</v>
      </c>
      <c r="X52" s="87">
        <f>Novembre!AY52</f>
        <v>0</v>
      </c>
      <c r="Y52" s="87">
        <f>Novembre!BA52</f>
        <v>0</v>
      </c>
      <c r="Z52" s="86">
        <f>Novembre!AQ52</f>
        <v>0</v>
      </c>
      <c r="AA52" s="79">
        <f>Décembre!AF52</f>
        <v>0</v>
      </c>
      <c r="AB52" s="87">
        <f>Décembre!AM52</f>
        <v>0</v>
      </c>
      <c r="AC52" s="87">
        <f>Décembre!AO52</f>
        <v>0</v>
      </c>
      <c r="AD52" s="87">
        <f>Décembre!AQ52</f>
        <v>0</v>
      </c>
      <c r="AE52" s="87">
        <f>Décembre!AS52</f>
        <v>0</v>
      </c>
      <c r="AF52" s="87">
        <f>Décembre!AU52</f>
        <v>0</v>
      </c>
      <c r="AG52" s="86">
        <f>Décembre!AK52</f>
        <v>0</v>
      </c>
      <c r="AH52" s="79">
        <f>Janvier!AN52</f>
        <v>0</v>
      </c>
      <c r="AI52" s="87">
        <f>Janvier!AU52</f>
        <v>0</v>
      </c>
      <c r="AJ52" s="87">
        <f>Janvier!AW52</f>
        <v>0</v>
      </c>
      <c r="AK52" s="87">
        <f>Janvier!AY52</f>
        <v>0</v>
      </c>
      <c r="AL52" s="87">
        <f>Janvier!BA52</f>
        <v>0</v>
      </c>
      <c r="AM52" s="87">
        <f>Janvier!BC52</f>
        <v>0</v>
      </c>
      <c r="AN52" s="86">
        <f>Janvier!AS52</f>
        <v>0</v>
      </c>
      <c r="AO52" s="79">
        <f>Février!X52</f>
        <v>0</v>
      </c>
      <c r="AP52" s="87">
        <f>Février!AE52</f>
        <v>0</v>
      </c>
      <c r="AQ52" s="87">
        <f>Février!AG52</f>
        <v>0</v>
      </c>
      <c r="AR52" s="87">
        <f>Février!AI52</f>
        <v>0</v>
      </c>
      <c r="AS52" s="87">
        <f>Février!AK52</f>
        <v>0</v>
      </c>
      <c r="AT52" s="87">
        <f>Février!AM52</f>
        <v>0</v>
      </c>
      <c r="AU52" s="86">
        <f>Février!AC52</f>
        <v>0</v>
      </c>
      <c r="AV52" s="79">
        <f>Mars!AR52</f>
        <v>0</v>
      </c>
      <c r="AW52" s="87">
        <f>Mars!AY52</f>
        <v>0</v>
      </c>
      <c r="AX52" s="87">
        <f>Mars!BA52</f>
        <v>0</v>
      </c>
      <c r="AY52" s="87">
        <f>Mars!BC52</f>
        <v>0</v>
      </c>
      <c r="AZ52" s="87">
        <f>Mars!BE52</f>
        <v>0</v>
      </c>
      <c r="BA52" s="87">
        <f>Mars!BG52</f>
        <v>0</v>
      </c>
      <c r="BB52" s="86">
        <f>Mars!AW52</f>
        <v>0</v>
      </c>
      <c r="BC52" s="79">
        <f>Avril!Z52</f>
        <v>0</v>
      </c>
      <c r="BD52" s="87">
        <f>Avril!AG52</f>
        <v>0</v>
      </c>
      <c r="BE52" s="87">
        <f>Avril!AI52</f>
        <v>0</v>
      </c>
      <c r="BF52" s="87">
        <f>Avril!AK52</f>
        <v>0</v>
      </c>
      <c r="BG52" s="87">
        <f>Avril!AM52</f>
        <v>0</v>
      </c>
      <c r="BH52" s="87">
        <f>Avril!AO52</f>
        <v>0</v>
      </c>
      <c r="BI52" s="86">
        <f>Avril!AE52</f>
        <v>0</v>
      </c>
      <c r="BJ52" s="79">
        <f>Mai!AF52</f>
        <v>0</v>
      </c>
      <c r="BK52" s="87">
        <f>Mai!AM52</f>
        <v>0</v>
      </c>
      <c r="BL52" s="87">
        <f>Mai!AO52</f>
        <v>0</v>
      </c>
      <c r="BM52" s="87">
        <f>Mai!AQ52</f>
        <v>0</v>
      </c>
      <c r="BN52" s="87">
        <f>Mai!AS52</f>
        <v>0</v>
      </c>
      <c r="BO52" s="87">
        <f>Mai!AU52</f>
        <v>0</v>
      </c>
      <c r="BP52" s="86">
        <f>Mai!AK52</f>
        <v>0</v>
      </c>
      <c r="BQ52" s="79">
        <f>Juin!AR52</f>
        <v>0</v>
      </c>
      <c r="BR52" s="87">
        <f>Juin!AY52</f>
        <v>0</v>
      </c>
      <c r="BS52" s="87">
        <f>Juin!BA52</f>
        <v>0</v>
      </c>
      <c r="BT52" s="87">
        <f>Juin!BC52</f>
        <v>0</v>
      </c>
      <c r="BU52" s="87">
        <f>Juin!BE52</f>
        <v>0</v>
      </c>
      <c r="BV52" s="87">
        <f>Juin!BG52</f>
        <v>0</v>
      </c>
      <c r="BW52" s="86">
        <f>Juin!AW52</f>
        <v>0</v>
      </c>
      <c r="BX52" s="79">
        <f>Juillet!L52</f>
        <v>0</v>
      </c>
      <c r="BY52" s="87">
        <f>Juillet!S52</f>
        <v>0</v>
      </c>
      <c r="BZ52" s="87">
        <f>Juillet!U52</f>
        <v>0</v>
      </c>
      <c r="CA52" s="87">
        <f>Juillet!W52</f>
        <v>0</v>
      </c>
      <c r="CB52" s="87">
        <f>Juillet!Y52</f>
        <v>0</v>
      </c>
      <c r="CC52" s="87">
        <f>Juillet!AA52</f>
        <v>0</v>
      </c>
      <c r="CD52" s="86">
        <f>Juillet!Q52</f>
        <v>0</v>
      </c>
      <c r="CE52" s="79">
        <f t="shared" si="1"/>
        <v>0</v>
      </c>
      <c r="CF52" s="86">
        <f t="shared" si="2"/>
        <v>0</v>
      </c>
    </row>
    <row r="53" spans="1:84" ht="15.75" thickTop="1" x14ac:dyDescent="0.25"/>
  </sheetData>
  <sheetProtection sheet="1" objects="1" scenarios="1"/>
  <phoneticPr fontId="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AFD9A-FEA0-43E5-99DC-A2046DEC1A9B}">
  <sheetPr codeName="Feuil2"/>
  <dimension ref="B1:XCJ97"/>
  <sheetViews>
    <sheetView showGridLines="0" zoomScale="96" zoomScaleNormal="96" workbookViewId="0">
      <pane xSplit="7" ySplit="12" topLeftCell="H13" activePane="bottomRight" state="frozen"/>
      <selection pane="topRight" activeCell="H1" sqref="H1"/>
      <selection pane="bottomLeft" activeCell="A13" sqref="A13"/>
      <selection pane="bottomRight" activeCell="C1" sqref="C1"/>
    </sheetView>
  </sheetViews>
  <sheetFormatPr baseColWidth="10" defaultColWidth="11.5703125" defaultRowHeight="15" outlineLevelCol="1" x14ac:dyDescent="0.25"/>
  <cols>
    <col min="1" max="1" width="4.28515625" style="10" customWidth="1"/>
    <col min="2" max="2" width="42.140625" style="10" customWidth="1"/>
    <col min="3" max="7" width="12.140625" style="10" customWidth="1" outlineLevel="1"/>
    <col min="8" max="43" width="12.5703125" style="10" customWidth="1"/>
    <col min="44" max="46" width="9" style="10" customWidth="1"/>
    <col min="47" max="59" width="6.28515625" style="10" customWidth="1"/>
    <col min="60" max="60" width="73" style="10" customWidth="1"/>
    <col min="61" max="61" width="6.28515625" style="10" customWidth="1"/>
    <col min="62" max="62" width="5.85546875" style="10" customWidth="1"/>
    <col min="63" max="63" width="5.85546875" style="13" customWidth="1"/>
    <col min="64" max="107" width="5.85546875" style="10" customWidth="1"/>
    <col min="108" max="16384" width="11.5703125" style="10"/>
  </cols>
  <sheetData>
    <row r="1" spans="2:64 16310:16312" ht="26.25" x14ac:dyDescent="0.4">
      <c r="B1" s="11" t="s">
        <v>11</v>
      </c>
      <c r="C1" s="65"/>
      <c r="H1" s="142"/>
      <c r="I1" s="142" t="s">
        <v>38</v>
      </c>
      <c r="J1" s="142"/>
      <c r="K1" s="142"/>
      <c r="L1" s="142"/>
      <c r="M1" s="142"/>
      <c r="N1" s="142"/>
      <c r="O1" s="142"/>
      <c r="AO1" s="60"/>
      <c r="AQ1" s="60"/>
      <c r="BL1" s="13"/>
    </row>
    <row r="2" spans="2:64 16310:16312" ht="26.25" x14ac:dyDescent="0.4">
      <c r="B2" s="11" t="s">
        <v>18</v>
      </c>
      <c r="C2" s="12"/>
      <c r="D2" s="64"/>
      <c r="E2" s="64"/>
      <c r="F2" s="64"/>
      <c r="G2" s="64"/>
      <c r="H2" s="142"/>
      <c r="I2" s="143">
        <v>45903</v>
      </c>
      <c r="J2" s="142"/>
      <c r="K2" s="142"/>
      <c r="L2" s="142"/>
      <c r="M2" s="142"/>
      <c r="N2" s="142"/>
      <c r="O2" s="142"/>
      <c r="AL2" s="14"/>
      <c r="BL2" s="13"/>
    </row>
    <row r="3" spans="2:64 16310:16312" x14ac:dyDescent="0.25">
      <c r="B3" s="11" t="s">
        <v>19</v>
      </c>
      <c r="C3" s="10" t="s">
        <v>36</v>
      </c>
      <c r="H3" s="142"/>
      <c r="I3" s="143">
        <v>45910</v>
      </c>
      <c r="J3" s="142"/>
      <c r="K3" s="144"/>
      <c r="L3" s="142"/>
      <c r="M3" s="142" t="s">
        <v>39</v>
      </c>
      <c r="N3" s="142" t="s">
        <v>40</v>
      </c>
      <c r="O3" s="142"/>
      <c r="BL3" s="13"/>
    </row>
    <row r="4" spans="2:64 16310:16312" x14ac:dyDescent="0.25">
      <c r="C4" s="10" t="s">
        <v>37</v>
      </c>
      <c r="H4" s="142"/>
      <c r="I4" s="143">
        <v>45917</v>
      </c>
      <c r="J4" s="142"/>
      <c r="K4" s="142"/>
      <c r="L4" s="142"/>
      <c r="M4" s="142">
        <v>2025</v>
      </c>
      <c r="N4" s="142">
        <v>9</v>
      </c>
      <c r="O4" s="142"/>
      <c r="BL4" s="13"/>
    </row>
    <row r="5" spans="2:64 16310:16312" x14ac:dyDescent="0.25">
      <c r="C5" s="16" t="s">
        <v>1</v>
      </c>
      <c r="D5" s="17"/>
      <c r="E5" s="18"/>
      <c r="F5" s="19" t="s">
        <v>2</v>
      </c>
      <c r="G5" s="20"/>
      <c r="H5" s="142"/>
      <c r="I5" s="143">
        <v>45924</v>
      </c>
      <c r="J5" s="142"/>
      <c r="K5" s="142"/>
      <c r="L5" s="142"/>
      <c r="M5" s="142"/>
      <c r="N5" s="142"/>
      <c r="O5" s="142"/>
      <c r="BL5" s="13"/>
    </row>
    <row r="6" spans="2:64 16310:16312" x14ac:dyDescent="0.25">
      <c r="C6" s="21" t="s">
        <v>3</v>
      </c>
      <c r="D6" s="21" t="s">
        <v>4</v>
      </c>
      <c r="E6" s="22" t="s">
        <v>5</v>
      </c>
      <c r="F6" s="23" t="s">
        <v>6</v>
      </c>
      <c r="G6" s="21" t="s">
        <v>5</v>
      </c>
      <c r="H6" s="142"/>
      <c r="I6" s="142"/>
      <c r="J6" s="142"/>
      <c r="K6" s="142"/>
      <c r="L6" s="142"/>
      <c r="M6" s="142"/>
      <c r="N6" s="142"/>
      <c r="O6" s="142"/>
      <c r="BL6" s="13"/>
    </row>
    <row r="7" spans="2:64 16310:16312" x14ac:dyDescent="0.25">
      <c r="B7" s="24" t="s">
        <v>7</v>
      </c>
      <c r="C7" s="25">
        <f>SUM(E13:E52)</f>
        <v>0</v>
      </c>
      <c r="D7" s="25">
        <f>C7-E7</f>
        <v>0</v>
      </c>
      <c r="E7" s="26">
        <f>SUM(AS13:AS52)</f>
        <v>0</v>
      </c>
      <c r="F7" s="27">
        <f>IFERROR(D7/C7,0)</f>
        <v>0</v>
      </c>
      <c r="G7" s="28">
        <f>IFERROR(E7/C7,0)</f>
        <v>0</v>
      </c>
      <c r="H7" s="151"/>
      <c r="I7" s="151"/>
      <c r="J7" s="151"/>
      <c r="K7" s="151"/>
      <c r="L7" s="151"/>
      <c r="M7" s="151"/>
      <c r="N7" s="151"/>
      <c r="O7" s="151"/>
      <c r="AS7" s="29"/>
      <c r="AT7" s="29"/>
      <c r="BL7" s="13"/>
    </row>
    <row r="8" spans="2:64 16310:16312" x14ac:dyDescent="0.25">
      <c r="B8" s="21" t="s">
        <v>8</v>
      </c>
      <c r="C8" s="25">
        <f>SUM(F13:F52)</f>
        <v>0</v>
      </c>
      <c r="D8" s="25">
        <f>C8-E8</f>
        <v>0</v>
      </c>
      <c r="E8" s="26">
        <f>SUM(AT13:AT52)</f>
        <v>0</v>
      </c>
      <c r="F8" s="27">
        <f>IFERROR(D8/C8,0)</f>
        <v>0</v>
      </c>
      <c r="G8" s="28">
        <f>IFERROR(E8/C8,0)</f>
        <v>0</v>
      </c>
      <c r="BL8" s="13"/>
    </row>
    <row r="9" spans="2:64 16310:16312" x14ac:dyDescent="0.25">
      <c r="B9" s="24" t="s">
        <v>9</v>
      </c>
      <c r="C9" s="25">
        <f>SUM(C7:C8)</f>
        <v>0</v>
      </c>
      <c r="D9" s="25">
        <f>C9-E9</f>
        <v>0</v>
      </c>
      <c r="E9" s="26">
        <f>SUM(AR13:AR52)</f>
        <v>0</v>
      </c>
      <c r="F9" s="27">
        <f>IFERROR(D9/C9,0)</f>
        <v>0</v>
      </c>
      <c r="G9" s="28">
        <f>IFERROR(E9/C9,0)</f>
        <v>0</v>
      </c>
      <c r="H9" s="30"/>
      <c r="I9" s="31">
        <f>DATE($M$4,$N$4,I$11)</f>
        <v>45901</v>
      </c>
      <c r="J9" s="30"/>
      <c r="K9" s="31">
        <f>DATE($M$4,$N$4,K$11)</f>
        <v>45902</v>
      </c>
      <c r="L9" s="30"/>
      <c r="M9" s="31">
        <f>DATE($M$4,$N$4,M$11)</f>
        <v>45904</v>
      </c>
      <c r="N9" s="30"/>
      <c r="O9" s="31">
        <f>DATE($M$4,$N$4,O$11)</f>
        <v>45905</v>
      </c>
      <c r="P9" s="30"/>
      <c r="Q9" s="31">
        <f>DATE($M$4,$N$4,Q$11)</f>
        <v>45908</v>
      </c>
      <c r="R9" s="30"/>
      <c r="S9" s="31">
        <f>DATE($M$4,$N$4,S$11)</f>
        <v>45909</v>
      </c>
      <c r="T9" s="30"/>
      <c r="U9" s="31">
        <f>DATE($M$4,$N$4,U$11)</f>
        <v>45911</v>
      </c>
      <c r="V9" s="30"/>
      <c r="W9" s="31">
        <f>DATE($M$4,$N$4,W$11)</f>
        <v>45912</v>
      </c>
      <c r="X9" s="30"/>
      <c r="Y9" s="31">
        <f>DATE($M$4,$N$4,Y$11)</f>
        <v>45915</v>
      </c>
      <c r="Z9" s="30"/>
      <c r="AA9" s="31">
        <f>DATE($M$4,$N$4,AA$11)</f>
        <v>45916</v>
      </c>
      <c r="AB9" s="30"/>
      <c r="AC9" s="31">
        <f>DATE($M$4,$N$4,AC$11)</f>
        <v>45918</v>
      </c>
      <c r="AD9" s="30"/>
      <c r="AE9" s="31">
        <f>DATE($M$4,$N$4,AE$11)</f>
        <v>45919</v>
      </c>
      <c r="AF9" s="30"/>
      <c r="AG9" s="31">
        <f>DATE($M$4,$N$4,AG$11)</f>
        <v>45922</v>
      </c>
      <c r="AH9" s="30"/>
      <c r="AI9" s="31">
        <f>DATE($M$4,$N$4,AI$11)</f>
        <v>45923</v>
      </c>
      <c r="AJ9" s="30"/>
      <c r="AK9" s="31">
        <f>DATE($M$4,$N$4,AK$11)</f>
        <v>45925</v>
      </c>
      <c r="AL9" s="30"/>
      <c r="AM9" s="31">
        <f>DATE($M$4,$N$4,AM$11)</f>
        <v>45926</v>
      </c>
      <c r="AN9" s="30"/>
      <c r="AO9" s="31">
        <f>DATE($M$4,$N$4,AO$11)</f>
        <v>45929</v>
      </c>
      <c r="AP9" s="30"/>
      <c r="AQ9" s="31">
        <f>DATE($M$4,$N$4,AQ$11)</f>
        <v>45930</v>
      </c>
      <c r="BL9" s="13"/>
    </row>
    <row r="10" spans="2:64 16310:16312" x14ac:dyDescent="0.25">
      <c r="B10" s="32" t="s">
        <v>10</v>
      </c>
      <c r="C10" s="33">
        <v>45901</v>
      </c>
      <c r="BL10" s="13"/>
    </row>
    <row r="11" spans="2:64 16310:16312" s="34" customFormat="1" x14ac:dyDescent="0.25">
      <c r="H11" s="35" t="s">
        <v>20</v>
      </c>
      <c r="I11" s="36">
        <v>1</v>
      </c>
      <c r="J11" s="37" t="s">
        <v>21</v>
      </c>
      <c r="K11" s="36">
        <v>2</v>
      </c>
      <c r="L11" s="37" t="s">
        <v>22</v>
      </c>
      <c r="M11" s="36">
        <v>4</v>
      </c>
      <c r="N11" s="37" t="s">
        <v>23</v>
      </c>
      <c r="O11" s="36">
        <v>5</v>
      </c>
      <c r="P11" s="37" t="s">
        <v>20</v>
      </c>
      <c r="Q11" s="36">
        <v>8</v>
      </c>
      <c r="R11" s="37" t="s">
        <v>21</v>
      </c>
      <c r="S11" s="36">
        <v>9</v>
      </c>
      <c r="T11" s="37" t="s">
        <v>22</v>
      </c>
      <c r="U11" s="36">
        <v>11</v>
      </c>
      <c r="V11" s="37" t="s">
        <v>23</v>
      </c>
      <c r="W11" s="36">
        <v>12</v>
      </c>
      <c r="X11" s="37" t="s">
        <v>20</v>
      </c>
      <c r="Y11" s="36">
        <v>15</v>
      </c>
      <c r="Z11" s="37" t="s">
        <v>21</v>
      </c>
      <c r="AA11" s="36">
        <v>16</v>
      </c>
      <c r="AB11" s="37" t="s">
        <v>22</v>
      </c>
      <c r="AC11" s="36">
        <v>18</v>
      </c>
      <c r="AD11" s="37" t="s">
        <v>23</v>
      </c>
      <c r="AE11" s="36">
        <v>19</v>
      </c>
      <c r="AF11" s="37" t="s">
        <v>20</v>
      </c>
      <c r="AG11" s="36">
        <v>22</v>
      </c>
      <c r="AH11" s="37" t="s">
        <v>21</v>
      </c>
      <c r="AI11" s="36">
        <v>23</v>
      </c>
      <c r="AJ11" s="37" t="s">
        <v>22</v>
      </c>
      <c r="AK11" s="36">
        <v>25</v>
      </c>
      <c r="AL11" s="37" t="s">
        <v>23</v>
      </c>
      <c r="AM11" s="36">
        <v>26</v>
      </c>
      <c r="AN11" s="37" t="s">
        <v>20</v>
      </c>
      <c r="AO11" s="36">
        <v>29</v>
      </c>
      <c r="AP11" s="37" t="s">
        <v>21</v>
      </c>
      <c r="AQ11" s="36">
        <v>30</v>
      </c>
      <c r="AR11" s="38" t="s">
        <v>29</v>
      </c>
      <c r="AS11" s="39"/>
      <c r="AT11" s="36"/>
      <c r="AU11" s="38" t="s">
        <v>30</v>
      </c>
      <c r="AV11" s="39"/>
      <c r="AW11" s="36"/>
      <c r="AX11" s="38" t="s">
        <v>31</v>
      </c>
      <c r="AY11" s="39"/>
      <c r="AZ11" s="39"/>
      <c r="BA11" s="39"/>
      <c r="BB11" s="39"/>
      <c r="BC11" s="39"/>
      <c r="BD11" s="39"/>
      <c r="BE11" s="39"/>
      <c r="BF11" s="39"/>
      <c r="BG11" s="40"/>
      <c r="BK11" s="41"/>
      <c r="BL11" s="41"/>
    </row>
    <row r="12" spans="2:64 16310:16312" s="42" customFormat="1" ht="30" x14ac:dyDescent="0.25">
      <c r="B12" s="43" t="s">
        <v>12</v>
      </c>
      <c r="C12" s="43" t="s">
        <v>13</v>
      </c>
      <c r="D12" s="43" t="s">
        <v>14</v>
      </c>
      <c r="E12" s="43" t="s">
        <v>15</v>
      </c>
      <c r="F12" s="43" t="s">
        <v>16</v>
      </c>
      <c r="G12" s="43" t="s">
        <v>17</v>
      </c>
      <c r="H12" s="43" t="s">
        <v>21</v>
      </c>
      <c r="I12" s="44" t="s">
        <v>24</v>
      </c>
      <c r="J12" s="45" t="s">
        <v>21</v>
      </c>
      <c r="K12" s="44" t="s">
        <v>24</v>
      </c>
      <c r="L12" s="45" t="s">
        <v>21</v>
      </c>
      <c r="M12" s="44" t="s">
        <v>24</v>
      </c>
      <c r="N12" s="45" t="s">
        <v>21</v>
      </c>
      <c r="O12" s="44" t="s">
        <v>24</v>
      </c>
      <c r="P12" s="45" t="s">
        <v>21</v>
      </c>
      <c r="Q12" s="44" t="s">
        <v>24</v>
      </c>
      <c r="R12" s="45" t="s">
        <v>21</v>
      </c>
      <c r="S12" s="44" t="s">
        <v>24</v>
      </c>
      <c r="T12" s="45" t="s">
        <v>21</v>
      </c>
      <c r="U12" s="44" t="s">
        <v>24</v>
      </c>
      <c r="V12" s="45" t="s">
        <v>21</v>
      </c>
      <c r="W12" s="44" t="s">
        <v>24</v>
      </c>
      <c r="X12" s="45" t="s">
        <v>21</v>
      </c>
      <c r="Y12" s="44" t="s">
        <v>24</v>
      </c>
      <c r="Z12" s="45" t="s">
        <v>21</v>
      </c>
      <c r="AA12" s="44" t="s">
        <v>24</v>
      </c>
      <c r="AB12" s="45" t="s">
        <v>21</v>
      </c>
      <c r="AC12" s="44" t="s">
        <v>24</v>
      </c>
      <c r="AD12" s="45" t="s">
        <v>21</v>
      </c>
      <c r="AE12" s="44" t="s">
        <v>24</v>
      </c>
      <c r="AF12" s="45" t="s">
        <v>21</v>
      </c>
      <c r="AG12" s="44" t="s">
        <v>24</v>
      </c>
      <c r="AH12" s="45" t="s">
        <v>21</v>
      </c>
      <c r="AI12" s="44" t="s">
        <v>24</v>
      </c>
      <c r="AJ12" s="45" t="s">
        <v>21</v>
      </c>
      <c r="AK12" s="44" t="s">
        <v>24</v>
      </c>
      <c r="AL12" s="45" t="s">
        <v>21</v>
      </c>
      <c r="AM12" s="44" t="s">
        <v>24</v>
      </c>
      <c r="AN12" s="45" t="s">
        <v>21</v>
      </c>
      <c r="AO12" s="44" t="s">
        <v>24</v>
      </c>
      <c r="AP12" s="45" t="s">
        <v>21</v>
      </c>
      <c r="AQ12" s="44" t="s">
        <v>24</v>
      </c>
      <c r="AR12" s="46" t="s">
        <v>32</v>
      </c>
      <c r="AS12" s="43" t="s">
        <v>15</v>
      </c>
      <c r="AT12" s="44" t="s">
        <v>16</v>
      </c>
      <c r="AU12" s="46" t="s">
        <v>15</v>
      </c>
      <c r="AV12" s="43" t="s">
        <v>16</v>
      </c>
      <c r="AW12" s="44" t="s">
        <v>33</v>
      </c>
      <c r="AX12" s="46" t="s">
        <v>34</v>
      </c>
      <c r="AY12" s="43" t="s">
        <v>2</v>
      </c>
      <c r="AZ12" s="43" t="s">
        <v>25</v>
      </c>
      <c r="BA12" s="43" t="s">
        <v>2</v>
      </c>
      <c r="BB12" s="43" t="s">
        <v>35</v>
      </c>
      <c r="BC12" s="43" t="s">
        <v>2</v>
      </c>
      <c r="BD12" s="43" t="s">
        <v>27</v>
      </c>
      <c r="BE12" s="43" t="s">
        <v>2</v>
      </c>
      <c r="BF12" s="43" t="s">
        <v>26</v>
      </c>
      <c r="BG12" s="127" t="s">
        <v>2</v>
      </c>
      <c r="BH12" s="43" t="s">
        <v>81</v>
      </c>
      <c r="BK12" s="47"/>
      <c r="BL12" s="47"/>
    </row>
    <row r="13" spans="2:64 16310:16312" x14ac:dyDescent="0.25">
      <c r="B13" s="21" t="str">
        <f>CONCATENATE(BASE!A2," ",BASE!C2)</f>
        <v xml:space="preserve"> </v>
      </c>
      <c r="C13" s="48"/>
      <c r="D13" s="49"/>
      <c r="E13" s="50">
        <f t="shared" ref="E13:E52" si="0">IF(AND(ISBLANK(A13),B13&gt;"*"),COUNTIF($H$12:$AO$12,"M")-IF(AND(ISNUMBER($C13),$C13&gt;0),NETWORKDAYS($I$9,$C13,$I$2:$I$5)-1,0)-IF(AND(ISNUMBER($D13),$D13&gt;0),NETWORKDAYS($D13,$AO$9,$I$2:$I$5)-1,0),0)</f>
        <v>0</v>
      </c>
      <c r="F13" s="50">
        <f>IF(AND(ISBLANK(A13),B13&gt;"*"),COUNTIF($H$12:$AO$12,"M")-IF(AND(ISNUMBER($C13),$C13&gt;0),NETWORKDAYS($I$9,$C13,$I$2:$I$5)-1,0)-IF(AND(ISNUMBER($D13),$D13&gt;0),NETWORKDAYS($D13,$AO$9,$I$2:$I$5)-1,0),0)</f>
        <v>0</v>
      </c>
      <c r="G13" s="50">
        <f>E13+F13</f>
        <v>0</v>
      </c>
      <c r="H13" s="51"/>
      <c r="I13" s="52"/>
      <c r="J13" s="53"/>
      <c r="K13" s="52"/>
      <c r="L13" s="53"/>
      <c r="M13" s="52"/>
      <c r="N13" s="53"/>
      <c r="O13" s="52"/>
      <c r="P13" s="53"/>
      <c r="Q13" s="52"/>
      <c r="R13" s="53"/>
      <c r="S13" s="52"/>
      <c r="T13" s="53"/>
      <c r="U13" s="52"/>
      <c r="V13" s="53"/>
      <c r="W13" s="52"/>
      <c r="X13" s="53"/>
      <c r="Y13" s="52"/>
      <c r="Z13" s="53"/>
      <c r="AA13" s="52"/>
      <c r="AB13" s="53"/>
      <c r="AC13" s="52"/>
      <c r="AD13" s="53"/>
      <c r="AE13" s="52"/>
      <c r="AF13" s="53"/>
      <c r="AG13" s="52"/>
      <c r="AH13" s="53"/>
      <c r="AI13" s="52"/>
      <c r="AJ13" s="53"/>
      <c r="AK13" s="52"/>
      <c r="AL13" s="53"/>
      <c r="AM13" s="52"/>
      <c r="AN13" s="53"/>
      <c r="AO13" s="52"/>
      <c r="AP13" s="53"/>
      <c r="AQ13" s="52"/>
      <c r="AR13" s="54">
        <f>COUNTIF(H13:AQ13,"*")</f>
        <v>0</v>
      </c>
      <c r="AS13" s="50">
        <f>COUNTIFS($H$12:$AQ$12,"M",$H13:$AQ13,"*")</f>
        <v>0</v>
      </c>
      <c r="AT13" s="55">
        <f>COUNTIFS($H$12:$AQ$12,"A",$H13:$AQ13,"*")</f>
        <v>0</v>
      </c>
      <c r="AU13" s="56">
        <f>IFERROR($AS13/$C$7,0)</f>
        <v>0</v>
      </c>
      <c r="AV13" s="57">
        <f>IFERROR($AT13/$C$8,0)</f>
        <v>0</v>
      </c>
      <c r="AW13" s="58">
        <f>IFERROR($AR13/$C$9,0)</f>
        <v>0</v>
      </c>
      <c r="AX13" s="54">
        <f>COUNTIF($H13:$AQ13,"M")</f>
        <v>0</v>
      </c>
      <c r="AY13" s="59">
        <f>IFERROR(AX13/$AR13,0)</f>
        <v>0</v>
      </c>
      <c r="AZ13" s="54">
        <f>COUNTIF($H13:$AQ13,"RDV")</f>
        <v>0</v>
      </c>
      <c r="BA13" s="59">
        <f>IFERROR(AZ13/$AR13,0)</f>
        <v>0</v>
      </c>
      <c r="BB13" s="54">
        <f>COUNTIF($H13:$AQ13,"A")</f>
        <v>0</v>
      </c>
      <c r="BC13" s="59">
        <f>IFERROR(BB13/$AR13,0)</f>
        <v>0</v>
      </c>
      <c r="BD13" s="54">
        <f>COUNTIF($H13:$AQ13,"NJ")</f>
        <v>0</v>
      </c>
      <c r="BE13" s="59">
        <f>IFERROR(BD13/$AR13,0)</f>
        <v>0</v>
      </c>
      <c r="BF13" s="54">
        <f>COUNTIF($H13:$AQ13,"C")</f>
        <v>0</v>
      </c>
      <c r="BG13" s="128">
        <f>IFERROR(BF13/AR13,0)</f>
        <v>0</v>
      </c>
      <c r="BH13" s="129"/>
      <c r="BL13" s="13"/>
    </row>
    <row r="14" spans="2:64 16310:16312" x14ac:dyDescent="0.25">
      <c r="B14" s="21" t="str">
        <f>CONCATENATE(BASE!A3," ",BASE!C3)</f>
        <v xml:space="preserve"> </v>
      </c>
      <c r="C14" s="48"/>
      <c r="D14" s="48"/>
      <c r="E14" s="50">
        <f t="shared" si="0"/>
        <v>0</v>
      </c>
      <c r="F14" s="50">
        <f t="shared" ref="F14:F52" si="1">IF(AND(ISBLANK(A14),B14&gt;"*"),COUNTIF($H$12:$AO$12,"M")-IF(AND(ISNUMBER($C14),$C14&gt;0),NETWORKDAYS($I$9,$C14,$I$2:$I$5)-1,0)-IF(AND(ISNUMBER($D14),$D14&gt;0),NETWORKDAYS($D14,$AO$9,$I$2:$I$5)-1,0),0)</f>
        <v>0</v>
      </c>
      <c r="G14" s="50">
        <f t="shared" ref="G14:G52" si="2">E14+F14</f>
        <v>0</v>
      </c>
      <c r="H14" s="51"/>
      <c r="I14" s="52"/>
      <c r="J14" s="53"/>
      <c r="K14" s="52"/>
      <c r="L14" s="53"/>
      <c r="M14" s="52"/>
      <c r="N14" s="53"/>
      <c r="O14" s="52"/>
      <c r="P14" s="53"/>
      <c r="Q14" s="52"/>
      <c r="R14" s="53"/>
      <c r="S14" s="52"/>
      <c r="T14" s="53"/>
      <c r="U14" s="52"/>
      <c r="V14" s="53"/>
      <c r="W14" s="52"/>
      <c r="X14" s="53"/>
      <c r="Y14" s="52"/>
      <c r="Z14" s="53"/>
      <c r="AA14" s="52"/>
      <c r="AB14" s="53"/>
      <c r="AC14" s="52"/>
      <c r="AD14" s="53"/>
      <c r="AE14" s="52"/>
      <c r="AF14" s="53"/>
      <c r="AG14" s="52"/>
      <c r="AH14" s="53"/>
      <c r="AI14" s="52"/>
      <c r="AJ14" s="53"/>
      <c r="AK14" s="52"/>
      <c r="AL14" s="53"/>
      <c r="AM14" s="52"/>
      <c r="AN14" s="53"/>
      <c r="AO14" s="52"/>
      <c r="AP14" s="53"/>
      <c r="AQ14" s="52"/>
      <c r="AR14" s="54">
        <f t="shared" ref="AR14:AR52" si="3">COUNTIF(H14:AQ14,"*")</f>
        <v>0</v>
      </c>
      <c r="AS14" s="50">
        <f t="shared" ref="AS14:AS52" si="4">COUNTIFS($H$12:$AQ$12,"M",$H14:$AQ14,"*")</f>
        <v>0</v>
      </c>
      <c r="AT14" s="55">
        <f t="shared" ref="AT14:AT52" si="5">COUNTIFS($H$12:$AQ$12,"A",$H14:$AQ14,"*")</f>
        <v>0</v>
      </c>
      <c r="AU14" s="56">
        <f t="shared" ref="AU14:AU52" si="6">IFERROR($AS14/$C$7,0)</f>
        <v>0</v>
      </c>
      <c r="AV14" s="57">
        <f t="shared" ref="AV14:AV52" si="7">IFERROR($AT14/$C$8,0)</f>
        <v>0</v>
      </c>
      <c r="AW14" s="58">
        <f t="shared" ref="AW14:AW52" si="8">IFERROR($AR14/$C$9,0)</f>
        <v>0</v>
      </c>
      <c r="AX14" s="54">
        <f t="shared" ref="AX14:AX52" si="9">COUNTIF($H14:$AQ14,"M")</f>
        <v>0</v>
      </c>
      <c r="AY14" s="59">
        <f t="shared" ref="AY14:AY52" si="10">IFERROR(AX14/$AR14,0)</f>
        <v>0</v>
      </c>
      <c r="AZ14" s="54">
        <f t="shared" ref="AZ14:AZ52" si="11">COUNTIF($H14:$AQ14,"RDV")</f>
        <v>0</v>
      </c>
      <c r="BA14" s="59">
        <f t="shared" ref="BA14:BA52" si="12">IFERROR(AZ14/$AR14,0)</f>
        <v>0</v>
      </c>
      <c r="BB14" s="54">
        <f t="shared" ref="BB14:BB52" si="13">COUNTIF($H14:$AQ14,"A")</f>
        <v>0</v>
      </c>
      <c r="BC14" s="59">
        <f t="shared" ref="BC14:BC52" si="14">IFERROR(BB14/$AR14,0)</f>
        <v>0</v>
      </c>
      <c r="BD14" s="54">
        <f t="shared" ref="BD14:BD52" si="15">COUNTIF($H14:$AQ14,"NJ")</f>
        <v>0</v>
      </c>
      <c r="BE14" s="59">
        <f t="shared" ref="BE14:BE52" si="16">IFERROR(BD14/$AR14,0)</f>
        <v>0</v>
      </c>
      <c r="BF14" s="54">
        <f t="shared" ref="BF14:BF52" si="17">COUNTIF($H14:$AQ14,"C")</f>
        <v>0</v>
      </c>
      <c r="BG14" s="128">
        <f t="shared" ref="BG14:BG52" si="18">IFERROR(BF14/AR14,0)</f>
        <v>0</v>
      </c>
      <c r="BH14" s="129"/>
      <c r="XCH14" s="10" t="s">
        <v>28</v>
      </c>
      <c r="XCJ14" s="10" t="s">
        <v>28</v>
      </c>
    </row>
    <row r="15" spans="2:64 16310:16312" x14ac:dyDescent="0.25">
      <c r="B15" s="21" t="str">
        <f>CONCATENATE(BASE!A4," ",BASE!C4)</f>
        <v xml:space="preserve"> </v>
      </c>
      <c r="C15" s="48"/>
      <c r="D15" s="48"/>
      <c r="E15" s="50">
        <f t="shared" si="0"/>
        <v>0</v>
      </c>
      <c r="F15" s="50">
        <f t="shared" si="1"/>
        <v>0</v>
      </c>
      <c r="G15" s="50">
        <f t="shared" si="2"/>
        <v>0</v>
      </c>
      <c r="H15" s="51"/>
      <c r="I15" s="52"/>
      <c r="J15" s="53"/>
      <c r="K15" s="52"/>
      <c r="L15" s="53"/>
      <c r="M15" s="52"/>
      <c r="N15" s="53"/>
      <c r="O15" s="52"/>
      <c r="P15" s="53"/>
      <c r="Q15" s="52"/>
      <c r="R15" s="53"/>
      <c r="S15" s="52"/>
      <c r="T15" s="53"/>
      <c r="U15" s="52"/>
      <c r="V15" s="53"/>
      <c r="W15" s="52"/>
      <c r="X15" s="53"/>
      <c r="Y15" s="52"/>
      <c r="Z15" s="53"/>
      <c r="AA15" s="52"/>
      <c r="AB15" s="53"/>
      <c r="AC15" s="52"/>
      <c r="AD15" s="53"/>
      <c r="AE15" s="52"/>
      <c r="AF15" s="53"/>
      <c r="AG15" s="52"/>
      <c r="AH15" s="53"/>
      <c r="AI15" s="52"/>
      <c r="AJ15" s="53"/>
      <c r="AK15" s="52"/>
      <c r="AL15" s="53"/>
      <c r="AM15" s="52"/>
      <c r="AN15" s="53"/>
      <c r="AO15" s="52"/>
      <c r="AP15" s="53"/>
      <c r="AQ15" s="52"/>
      <c r="AR15" s="54">
        <f t="shared" si="3"/>
        <v>0</v>
      </c>
      <c r="AS15" s="50">
        <f t="shared" si="4"/>
        <v>0</v>
      </c>
      <c r="AT15" s="55">
        <f t="shared" si="5"/>
        <v>0</v>
      </c>
      <c r="AU15" s="56">
        <f t="shared" si="6"/>
        <v>0</v>
      </c>
      <c r="AV15" s="57">
        <f t="shared" si="7"/>
        <v>0</v>
      </c>
      <c r="AW15" s="58">
        <f t="shared" si="8"/>
        <v>0</v>
      </c>
      <c r="AX15" s="54">
        <f t="shared" si="9"/>
        <v>0</v>
      </c>
      <c r="AY15" s="59">
        <f t="shared" si="10"/>
        <v>0</v>
      </c>
      <c r="AZ15" s="54">
        <f t="shared" si="11"/>
        <v>0</v>
      </c>
      <c r="BA15" s="59">
        <f t="shared" si="12"/>
        <v>0</v>
      </c>
      <c r="BB15" s="54">
        <f t="shared" si="13"/>
        <v>0</v>
      </c>
      <c r="BC15" s="59">
        <f t="shared" si="14"/>
        <v>0</v>
      </c>
      <c r="BD15" s="54">
        <f t="shared" si="15"/>
        <v>0</v>
      </c>
      <c r="BE15" s="59">
        <f t="shared" si="16"/>
        <v>0</v>
      </c>
      <c r="BF15" s="54">
        <f t="shared" si="17"/>
        <v>0</v>
      </c>
      <c r="BG15" s="128">
        <f t="shared" si="18"/>
        <v>0</v>
      </c>
      <c r="BH15" s="129"/>
    </row>
    <row r="16" spans="2:64 16310:16312" x14ac:dyDescent="0.25">
      <c r="B16" s="21" t="str">
        <f>CONCATENATE(BASE!A5," ",BASE!C5)</f>
        <v xml:space="preserve"> </v>
      </c>
      <c r="C16" s="48"/>
      <c r="D16" s="48"/>
      <c r="E16" s="50">
        <f t="shared" si="0"/>
        <v>0</v>
      </c>
      <c r="F16" s="50">
        <f t="shared" si="1"/>
        <v>0</v>
      </c>
      <c r="G16" s="50">
        <f t="shared" si="2"/>
        <v>0</v>
      </c>
      <c r="H16" s="51"/>
      <c r="I16" s="52"/>
      <c r="J16" s="53"/>
      <c r="K16" s="52"/>
      <c r="L16" s="53"/>
      <c r="M16" s="52"/>
      <c r="N16" s="53"/>
      <c r="O16" s="52"/>
      <c r="P16" s="53"/>
      <c r="Q16" s="52"/>
      <c r="R16" s="53"/>
      <c r="S16" s="52"/>
      <c r="T16" s="53"/>
      <c r="U16" s="52"/>
      <c r="V16" s="53"/>
      <c r="W16" s="52"/>
      <c r="X16" s="53"/>
      <c r="Y16" s="52"/>
      <c r="Z16" s="53"/>
      <c r="AA16" s="52"/>
      <c r="AB16" s="53"/>
      <c r="AC16" s="52"/>
      <c r="AD16" s="53"/>
      <c r="AE16" s="52"/>
      <c r="AF16" s="53"/>
      <c r="AG16" s="52"/>
      <c r="AH16" s="53"/>
      <c r="AI16" s="52"/>
      <c r="AJ16" s="53"/>
      <c r="AK16" s="52"/>
      <c r="AL16" s="53"/>
      <c r="AM16" s="52"/>
      <c r="AN16" s="53"/>
      <c r="AO16" s="52"/>
      <c r="AP16" s="53"/>
      <c r="AQ16" s="52"/>
      <c r="AR16" s="54">
        <f t="shared" si="3"/>
        <v>0</v>
      </c>
      <c r="AS16" s="50">
        <f t="shared" si="4"/>
        <v>0</v>
      </c>
      <c r="AT16" s="55">
        <f t="shared" si="5"/>
        <v>0</v>
      </c>
      <c r="AU16" s="56">
        <f t="shared" si="6"/>
        <v>0</v>
      </c>
      <c r="AV16" s="57">
        <f t="shared" si="7"/>
        <v>0</v>
      </c>
      <c r="AW16" s="58">
        <f t="shared" si="8"/>
        <v>0</v>
      </c>
      <c r="AX16" s="54">
        <f t="shared" si="9"/>
        <v>0</v>
      </c>
      <c r="AY16" s="59">
        <f t="shared" si="10"/>
        <v>0</v>
      </c>
      <c r="AZ16" s="54">
        <f t="shared" si="11"/>
        <v>0</v>
      </c>
      <c r="BA16" s="59">
        <f t="shared" si="12"/>
        <v>0</v>
      </c>
      <c r="BB16" s="54">
        <f t="shared" si="13"/>
        <v>0</v>
      </c>
      <c r="BC16" s="59">
        <f t="shared" si="14"/>
        <v>0</v>
      </c>
      <c r="BD16" s="54">
        <f t="shared" si="15"/>
        <v>0</v>
      </c>
      <c r="BE16" s="59">
        <f t="shared" si="16"/>
        <v>0</v>
      </c>
      <c r="BF16" s="54">
        <f t="shared" si="17"/>
        <v>0</v>
      </c>
      <c r="BG16" s="128">
        <f t="shared" si="18"/>
        <v>0</v>
      </c>
      <c r="BH16" s="129"/>
    </row>
    <row r="17" spans="2:60" x14ac:dyDescent="0.25">
      <c r="B17" s="21" t="str">
        <f>CONCATENATE(BASE!A6," ",BASE!C6)</f>
        <v xml:space="preserve"> </v>
      </c>
      <c r="C17" s="48"/>
      <c r="D17" s="48"/>
      <c r="E17" s="50">
        <f t="shared" si="0"/>
        <v>0</v>
      </c>
      <c r="F17" s="50">
        <f t="shared" si="1"/>
        <v>0</v>
      </c>
      <c r="G17" s="50">
        <f t="shared" si="2"/>
        <v>0</v>
      </c>
      <c r="H17" s="51"/>
      <c r="I17" s="52"/>
      <c r="J17" s="53"/>
      <c r="K17" s="52"/>
      <c r="L17" s="53"/>
      <c r="M17" s="52"/>
      <c r="N17" s="53"/>
      <c r="O17" s="52"/>
      <c r="P17" s="53"/>
      <c r="Q17" s="52"/>
      <c r="R17" s="53"/>
      <c r="S17" s="52"/>
      <c r="T17" s="53"/>
      <c r="U17" s="52"/>
      <c r="V17" s="53"/>
      <c r="W17" s="52"/>
      <c r="X17" s="53"/>
      <c r="Y17" s="52"/>
      <c r="Z17" s="53"/>
      <c r="AA17" s="52"/>
      <c r="AB17" s="53"/>
      <c r="AC17" s="52"/>
      <c r="AD17" s="53"/>
      <c r="AE17" s="52"/>
      <c r="AF17" s="53"/>
      <c r="AG17" s="52"/>
      <c r="AH17" s="53"/>
      <c r="AI17" s="52"/>
      <c r="AJ17" s="53"/>
      <c r="AK17" s="52"/>
      <c r="AL17" s="53"/>
      <c r="AM17" s="52"/>
      <c r="AN17" s="53"/>
      <c r="AO17" s="52"/>
      <c r="AP17" s="53"/>
      <c r="AQ17" s="52"/>
      <c r="AR17" s="54">
        <f t="shared" si="3"/>
        <v>0</v>
      </c>
      <c r="AS17" s="50">
        <f t="shared" si="4"/>
        <v>0</v>
      </c>
      <c r="AT17" s="55">
        <f t="shared" si="5"/>
        <v>0</v>
      </c>
      <c r="AU17" s="56">
        <f t="shared" si="6"/>
        <v>0</v>
      </c>
      <c r="AV17" s="57">
        <f t="shared" si="7"/>
        <v>0</v>
      </c>
      <c r="AW17" s="58">
        <f t="shared" si="8"/>
        <v>0</v>
      </c>
      <c r="AX17" s="54">
        <f t="shared" si="9"/>
        <v>0</v>
      </c>
      <c r="AY17" s="59">
        <f t="shared" si="10"/>
        <v>0</v>
      </c>
      <c r="AZ17" s="54">
        <f t="shared" si="11"/>
        <v>0</v>
      </c>
      <c r="BA17" s="59">
        <f t="shared" si="12"/>
        <v>0</v>
      </c>
      <c r="BB17" s="54">
        <f t="shared" si="13"/>
        <v>0</v>
      </c>
      <c r="BC17" s="59">
        <f t="shared" si="14"/>
        <v>0</v>
      </c>
      <c r="BD17" s="54">
        <f t="shared" si="15"/>
        <v>0</v>
      </c>
      <c r="BE17" s="59">
        <f t="shared" si="16"/>
        <v>0</v>
      </c>
      <c r="BF17" s="54">
        <f t="shared" si="17"/>
        <v>0</v>
      </c>
      <c r="BG17" s="128">
        <f t="shared" si="18"/>
        <v>0</v>
      </c>
      <c r="BH17" s="129"/>
    </row>
    <row r="18" spans="2:60" x14ac:dyDescent="0.25">
      <c r="B18" s="21" t="str">
        <f>CONCATENATE(BASE!A7," ",BASE!C7)</f>
        <v xml:space="preserve"> </v>
      </c>
      <c r="C18" s="48"/>
      <c r="D18" s="48"/>
      <c r="E18" s="50">
        <f t="shared" si="0"/>
        <v>0</v>
      </c>
      <c r="F18" s="50">
        <f t="shared" si="1"/>
        <v>0</v>
      </c>
      <c r="G18" s="50">
        <f t="shared" si="2"/>
        <v>0</v>
      </c>
      <c r="H18" s="51"/>
      <c r="I18" s="52"/>
      <c r="J18" s="53"/>
      <c r="K18" s="52"/>
      <c r="L18" s="53"/>
      <c r="M18" s="52"/>
      <c r="N18" s="53"/>
      <c r="O18" s="52"/>
      <c r="P18" s="53"/>
      <c r="Q18" s="52"/>
      <c r="R18" s="53"/>
      <c r="S18" s="52"/>
      <c r="T18" s="53"/>
      <c r="U18" s="52"/>
      <c r="V18" s="53"/>
      <c r="W18" s="52"/>
      <c r="X18" s="53"/>
      <c r="Y18" s="52"/>
      <c r="Z18" s="53"/>
      <c r="AA18" s="52"/>
      <c r="AB18" s="53"/>
      <c r="AC18" s="52"/>
      <c r="AD18" s="53"/>
      <c r="AE18" s="52"/>
      <c r="AF18" s="53"/>
      <c r="AG18" s="52"/>
      <c r="AH18" s="53"/>
      <c r="AI18" s="52"/>
      <c r="AJ18" s="53"/>
      <c r="AK18" s="52"/>
      <c r="AL18" s="53"/>
      <c r="AM18" s="52"/>
      <c r="AN18" s="53"/>
      <c r="AO18" s="52"/>
      <c r="AP18" s="53"/>
      <c r="AQ18" s="52"/>
      <c r="AR18" s="54">
        <f t="shared" si="3"/>
        <v>0</v>
      </c>
      <c r="AS18" s="50">
        <f t="shared" si="4"/>
        <v>0</v>
      </c>
      <c r="AT18" s="55">
        <f t="shared" si="5"/>
        <v>0</v>
      </c>
      <c r="AU18" s="56">
        <f t="shared" si="6"/>
        <v>0</v>
      </c>
      <c r="AV18" s="57">
        <f t="shared" si="7"/>
        <v>0</v>
      </c>
      <c r="AW18" s="58">
        <f t="shared" si="8"/>
        <v>0</v>
      </c>
      <c r="AX18" s="54">
        <f t="shared" si="9"/>
        <v>0</v>
      </c>
      <c r="AY18" s="59">
        <f t="shared" si="10"/>
        <v>0</v>
      </c>
      <c r="AZ18" s="54">
        <f t="shared" si="11"/>
        <v>0</v>
      </c>
      <c r="BA18" s="59">
        <f t="shared" si="12"/>
        <v>0</v>
      </c>
      <c r="BB18" s="54">
        <f t="shared" si="13"/>
        <v>0</v>
      </c>
      <c r="BC18" s="59">
        <f t="shared" si="14"/>
        <v>0</v>
      </c>
      <c r="BD18" s="54">
        <f t="shared" si="15"/>
        <v>0</v>
      </c>
      <c r="BE18" s="59">
        <f t="shared" si="16"/>
        <v>0</v>
      </c>
      <c r="BF18" s="54">
        <f t="shared" si="17"/>
        <v>0</v>
      </c>
      <c r="BG18" s="128">
        <f t="shared" si="18"/>
        <v>0</v>
      </c>
      <c r="BH18" s="129"/>
    </row>
    <row r="19" spans="2:60" x14ac:dyDescent="0.25">
      <c r="B19" s="21" t="str">
        <f>CONCATENATE(BASE!A8," ",BASE!C8)</f>
        <v xml:space="preserve"> </v>
      </c>
      <c r="C19" s="48"/>
      <c r="D19" s="48"/>
      <c r="E19" s="50">
        <f t="shared" si="0"/>
        <v>0</v>
      </c>
      <c r="F19" s="50">
        <f t="shared" si="1"/>
        <v>0</v>
      </c>
      <c r="G19" s="50">
        <f t="shared" si="2"/>
        <v>0</v>
      </c>
      <c r="H19" s="51"/>
      <c r="I19" s="52"/>
      <c r="J19" s="53"/>
      <c r="K19" s="52"/>
      <c r="L19" s="53"/>
      <c r="M19" s="52"/>
      <c r="N19" s="53"/>
      <c r="O19" s="52"/>
      <c r="P19" s="53"/>
      <c r="Q19" s="52"/>
      <c r="R19" s="53"/>
      <c r="S19" s="52"/>
      <c r="T19" s="53"/>
      <c r="U19" s="52"/>
      <c r="V19" s="53"/>
      <c r="W19" s="52"/>
      <c r="X19" s="53"/>
      <c r="Y19" s="52"/>
      <c r="Z19" s="53"/>
      <c r="AA19" s="52"/>
      <c r="AB19" s="53"/>
      <c r="AC19" s="52"/>
      <c r="AD19" s="53"/>
      <c r="AE19" s="52"/>
      <c r="AF19" s="53"/>
      <c r="AG19" s="52"/>
      <c r="AH19" s="53"/>
      <c r="AI19" s="52"/>
      <c r="AJ19" s="53"/>
      <c r="AK19" s="52"/>
      <c r="AL19" s="53"/>
      <c r="AM19" s="52"/>
      <c r="AN19" s="53"/>
      <c r="AO19" s="52"/>
      <c r="AP19" s="53"/>
      <c r="AQ19" s="52"/>
      <c r="AR19" s="54">
        <f t="shared" si="3"/>
        <v>0</v>
      </c>
      <c r="AS19" s="50">
        <f t="shared" si="4"/>
        <v>0</v>
      </c>
      <c r="AT19" s="55">
        <f t="shared" si="5"/>
        <v>0</v>
      </c>
      <c r="AU19" s="56">
        <f t="shared" si="6"/>
        <v>0</v>
      </c>
      <c r="AV19" s="57">
        <f t="shared" si="7"/>
        <v>0</v>
      </c>
      <c r="AW19" s="58">
        <f t="shared" si="8"/>
        <v>0</v>
      </c>
      <c r="AX19" s="54">
        <f t="shared" si="9"/>
        <v>0</v>
      </c>
      <c r="AY19" s="59">
        <f t="shared" si="10"/>
        <v>0</v>
      </c>
      <c r="AZ19" s="54">
        <f t="shared" si="11"/>
        <v>0</v>
      </c>
      <c r="BA19" s="59">
        <f t="shared" si="12"/>
        <v>0</v>
      </c>
      <c r="BB19" s="54">
        <f t="shared" si="13"/>
        <v>0</v>
      </c>
      <c r="BC19" s="59">
        <f t="shared" si="14"/>
        <v>0</v>
      </c>
      <c r="BD19" s="54">
        <f t="shared" si="15"/>
        <v>0</v>
      </c>
      <c r="BE19" s="59">
        <f t="shared" si="16"/>
        <v>0</v>
      </c>
      <c r="BF19" s="54">
        <f t="shared" si="17"/>
        <v>0</v>
      </c>
      <c r="BG19" s="128">
        <f t="shared" si="18"/>
        <v>0</v>
      </c>
      <c r="BH19" s="129"/>
    </row>
    <row r="20" spans="2:60" x14ac:dyDescent="0.25">
      <c r="B20" s="21" t="str">
        <f>CONCATENATE(BASE!A9," ",BASE!C9)</f>
        <v xml:space="preserve"> </v>
      </c>
      <c r="C20" s="48"/>
      <c r="D20" s="48"/>
      <c r="E20" s="50">
        <f t="shared" si="0"/>
        <v>0</v>
      </c>
      <c r="F20" s="50">
        <f t="shared" si="1"/>
        <v>0</v>
      </c>
      <c r="G20" s="50">
        <f t="shared" si="2"/>
        <v>0</v>
      </c>
      <c r="H20" s="51"/>
      <c r="I20" s="52"/>
      <c r="J20" s="53"/>
      <c r="K20" s="52"/>
      <c r="L20" s="53"/>
      <c r="M20" s="52"/>
      <c r="N20" s="53"/>
      <c r="O20" s="52"/>
      <c r="P20" s="53"/>
      <c r="Q20" s="52"/>
      <c r="R20" s="53"/>
      <c r="S20" s="52"/>
      <c r="T20" s="53"/>
      <c r="U20" s="52"/>
      <c r="V20" s="53"/>
      <c r="W20" s="52"/>
      <c r="X20" s="53"/>
      <c r="Y20" s="52"/>
      <c r="Z20" s="53"/>
      <c r="AA20" s="52"/>
      <c r="AB20" s="53"/>
      <c r="AC20" s="52"/>
      <c r="AD20" s="53"/>
      <c r="AE20" s="52"/>
      <c r="AF20" s="53"/>
      <c r="AG20" s="52"/>
      <c r="AH20" s="53"/>
      <c r="AI20" s="52"/>
      <c r="AJ20" s="53"/>
      <c r="AK20" s="52"/>
      <c r="AL20" s="53"/>
      <c r="AM20" s="52"/>
      <c r="AN20" s="53"/>
      <c r="AO20" s="52"/>
      <c r="AP20" s="53"/>
      <c r="AQ20" s="52"/>
      <c r="AR20" s="54">
        <f t="shared" si="3"/>
        <v>0</v>
      </c>
      <c r="AS20" s="50">
        <f t="shared" si="4"/>
        <v>0</v>
      </c>
      <c r="AT20" s="55">
        <f t="shared" si="5"/>
        <v>0</v>
      </c>
      <c r="AU20" s="56">
        <f t="shared" si="6"/>
        <v>0</v>
      </c>
      <c r="AV20" s="57">
        <f t="shared" si="7"/>
        <v>0</v>
      </c>
      <c r="AW20" s="58">
        <f t="shared" si="8"/>
        <v>0</v>
      </c>
      <c r="AX20" s="54">
        <f t="shared" si="9"/>
        <v>0</v>
      </c>
      <c r="AY20" s="59">
        <f t="shared" si="10"/>
        <v>0</v>
      </c>
      <c r="AZ20" s="54">
        <f t="shared" si="11"/>
        <v>0</v>
      </c>
      <c r="BA20" s="59">
        <f t="shared" si="12"/>
        <v>0</v>
      </c>
      <c r="BB20" s="54">
        <f t="shared" si="13"/>
        <v>0</v>
      </c>
      <c r="BC20" s="59">
        <f t="shared" si="14"/>
        <v>0</v>
      </c>
      <c r="BD20" s="54">
        <f t="shared" si="15"/>
        <v>0</v>
      </c>
      <c r="BE20" s="59">
        <f t="shared" si="16"/>
        <v>0</v>
      </c>
      <c r="BF20" s="54">
        <f t="shared" si="17"/>
        <v>0</v>
      </c>
      <c r="BG20" s="128">
        <f t="shared" si="18"/>
        <v>0</v>
      </c>
      <c r="BH20" s="129"/>
    </row>
    <row r="21" spans="2:60" x14ac:dyDescent="0.25">
      <c r="B21" s="21" t="str">
        <f>CONCATENATE(BASE!A10," ",BASE!C10)</f>
        <v xml:space="preserve"> </v>
      </c>
      <c r="C21" s="48"/>
      <c r="D21" s="48"/>
      <c r="E21" s="50">
        <f t="shared" si="0"/>
        <v>0</v>
      </c>
      <c r="F21" s="50">
        <f t="shared" si="1"/>
        <v>0</v>
      </c>
      <c r="G21" s="50">
        <f t="shared" si="2"/>
        <v>0</v>
      </c>
      <c r="H21" s="51"/>
      <c r="I21" s="52"/>
      <c r="J21" s="53"/>
      <c r="K21" s="52"/>
      <c r="L21" s="53"/>
      <c r="M21" s="52"/>
      <c r="N21" s="53"/>
      <c r="O21" s="52"/>
      <c r="P21" s="53"/>
      <c r="Q21" s="52"/>
      <c r="R21" s="53"/>
      <c r="S21" s="52"/>
      <c r="T21" s="53"/>
      <c r="U21" s="52"/>
      <c r="V21" s="53"/>
      <c r="W21" s="52"/>
      <c r="X21" s="53"/>
      <c r="Y21" s="52"/>
      <c r="Z21" s="53"/>
      <c r="AA21" s="52"/>
      <c r="AB21" s="53"/>
      <c r="AC21" s="52"/>
      <c r="AD21" s="53"/>
      <c r="AE21" s="52"/>
      <c r="AF21" s="53"/>
      <c r="AG21" s="52"/>
      <c r="AH21" s="53"/>
      <c r="AI21" s="52"/>
      <c r="AJ21" s="53"/>
      <c r="AK21" s="52"/>
      <c r="AL21" s="53"/>
      <c r="AM21" s="52"/>
      <c r="AN21" s="53"/>
      <c r="AO21" s="52"/>
      <c r="AP21" s="53"/>
      <c r="AQ21" s="52"/>
      <c r="AR21" s="54">
        <f t="shared" si="3"/>
        <v>0</v>
      </c>
      <c r="AS21" s="50">
        <f t="shared" si="4"/>
        <v>0</v>
      </c>
      <c r="AT21" s="55">
        <f t="shared" si="5"/>
        <v>0</v>
      </c>
      <c r="AU21" s="56">
        <f t="shared" si="6"/>
        <v>0</v>
      </c>
      <c r="AV21" s="57">
        <f t="shared" si="7"/>
        <v>0</v>
      </c>
      <c r="AW21" s="58">
        <f t="shared" si="8"/>
        <v>0</v>
      </c>
      <c r="AX21" s="54">
        <f t="shared" si="9"/>
        <v>0</v>
      </c>
      <c r="AY21" s="59">
        <f t="shared" si="10"/>
        <v>0</v>
      </c>
      <c r="AZ21" s="54">
        <f t="shared" si="11"/>
        <v>0</v>
      </c>
      <c r="BA21" s="59">
        <f t="shared" si="12"/>
        <v>0</v>
      </c>
      <c r="BB21" s="54">
        <f t="shared" si="13"/>
        <v>0</v>
      </c>
      <c r="BC21" s="59">
        <f t="shared" si="14"/>
        <v>0</v>
      </c>
      <c r="BD21" s="54">
        <f t="shared" si="15"/>
        <v>0</v>
      </c>
      <c r="BE21" s="59">
        <f t="shared" si="16"/>
        <v>0</v>
      </c>
      <c r="BF21" s="54">
        <f t="shared" si="17"/>
        <v>0</v>
      </c>
      <c r="BG21" s="128">
        <f t="shared" si="18"/>
        <v>0</v>
      </c>
      <c r="BH21" s="129"/>
    </row>
    <row r="22" spans="2:60" x14ac:dyDescent="0.25">
      <c r="B22" s="21" t="str">
        <f>CONCATENATE(BASE!A11," ",BASE!C11)</f>
        <v xml:space="preserve"> </v>
      </c>
      <c r="C22" s="48"/>
      <c r="D22" s="48"/>
      <c r="E22" s="50">
        <f t="shared" si="0"/>
        <v>0</v>
      </c>
      <c r="F22" s="50">
        <f t="shared" si="1"/>
        <v>0</v>
      </c>
      <c r="G22" s="50">
        <f t="shared" si="2"/>
        <v>0</v>
      </c>
      <c r="H22" s="51"/>
      <c r="I22" s="52"/>
      <c r="J22" s="53"/>
      <c r="K22" s="52"/>
      <c r="L22" s="53"/>
      <c r="M22" s="52"/>
      <c r="N22" s="53"/>
      <c r="O22" s="52"/>
      <c r="P22" s="53"/>
      <c r="Q22" s="52"/>
      <c r="R22" s="53"/>
      <c r="S22" s="52"/>
      <c r="T22" s="53"/>
      <c r="U22" s="52"/>
      <c r="V22" s="53"/>
      <c r="W22" s="52"/>
      <c r="X22" s="53"/>
      <c r="Y22" s="52"/>
      <c r="Z22" s="53"/>
      <c r="AA22" s="52"/>
      <c r="AB22" s="53"/>
      <c r="AC22" s="52"/>
      <c r="AD22" s="53"/>
      <c r="AE22" s="52"/>
      <c r="AF22" s="53"/>
      <c r="AG22" s="52"/>
      <c r="AH22" s="53"/>
      <c r="AI22" s="52"/>
      <c r="AJ22" s="53"/>
      <c r="AK22" s="52"/>
      <c r="AL22" s="53"/>
      <c r="AM22" s="52"/>
      <c r="AN22" s="53"/>
      <c r="AO22" s="52"/>
      <c r="AP22" s="53"/>
      <c r="AQ22" s="52"/>
      <c r="AR22" s="54">
        <f t="shared" si="3"/>
        <v>0</v>
      </c>
      <c r="AS22" s="50">
        <f t="shared" si="4"/>
        <v>0</v>
      </c>
      <c r="AT22" s="55">
        <f t="shared" si="5"/>
        <v>0</v>
      </c>
      <c r="AU22" s="56">
        <f t="shared" si="6"/>
        <v>0</v>
      </c>
      <c r="AV22" s="57">
        <f t="shared" si="7"/>
        <v>0</v>
      </c>
      <c r="AW22" s="58">
        <f t="shared" si="8"/>
        <v>0</v>
      </c>
      <c r="AX22" s="54">
        <f t="shared" si="9"/>
        <v>0</v>
      </c>
      <c r="AY22" s="59">
        <f t="shared" si="10"/>
        <v>0</v>
      </c>
      <c r="AZ22" s="54">
        <f t="shared" si="11"/>
        <v>0</v>
      </c>
      <c r="BA22" s="59">
        <f t="shared" si="12"/>
        <v>0</v>
      </c>
      <c r="BB22" s="54">
        <f t="shared" si="13"/>
        <v>0</v>
      </c>
      <c r="BC22" s="59">
        <f t="shared" si="14"/>
        <v>0</v>
      </c>
      <c r="BD22" s="54">
        <f t="shared" si="15"/>
        <v>0</v>
      </c>
      <c r="BE22" s="59">
        <f t="shared" si="16"/>
        <v>0</v>
      </c>
      <c r="BF22" s="54">
        <f t="shared" si="17"/>
        <v>0</v>
      </c>
      <c r="BG22" s="128">
        <f t="shared" si="18"/>
        <v>0</v>
      </c>
      <c r="BH22" s="129"/>
    </row>
    <row r="23" spans="2:60" x14ac:dyDescent="0.25">
      <c r="B23" s="21" t="str">
        <f>CONCATENATE(BASE!A12," ",BASE!C12)</f>
        <v xml:space="preserve"> </v>
      </c>
      <c r="C23" s="48"/>
      <c r="D23" s="48"/>
      <c r="E23" s="50">
        <f t="shared" si="0"/>
        <v>0</v>
      </c>
      <c r="F23" s="50">
        <f t="shared" si="1"/>
        <v>0</v>
      </c>
      <c r="G23" s="50">
        <f t="shared" si="2"/>
        <v>0</v>
      </c>
      <c r="H23" s="51"/>
      <c r="I23" s="52"/>
      <c r="J23" s="53"/>
      <c r="K23" s="52"/>
      <c r="L23" s="53"/>
      <c r="M23" s="52"/>
      <c r="N23" s="53"/>
      <c r="O23" s="52"/>
      <c r="P23" s="53"/>
      <c r="Q23" s="52"/>
      <c r="R23" s="53"/>
      <c r="S23" s="52"/>
      <c r="T23" s="53"/>
      <c r="U23" s="52"/>
      <c r="V23" s="53"/>
      <c r="W23" s="52"/>
      <c r="X23" s="53"/>
      <c r="Y23" s="52"/>
      <c r="Z23" s="53"/>
      <c r="AA23" s="52"/>
      <c r="AB23" s="53"/>
      <c r="AC23" s="52"/>
      <c r="AD23" s="53"/>
      <c r="AE23" s="52"/>
      <c r="AF23" s="53"/>
      <c r="AG23" s="52"/>
      <c r="AH23" s="53"/>
      <c r="AI23" s="52"/>
      <c r="AJ23" s="53"/>
      <c r="AK23" s="52"/>
      <c r="AL23" s="53"/>
      <c r="AM23" s="52"/>
      <c r="AN23" s="53"/>
      <c r="AO23" s="52"/>
      <c r="AP23" s="53"/>
      <c r="AQ23" s="52"/>
      <c r="AR23" s="54">
        <f t="shared" si="3"/>
        <v>0</v>
      </c>
      <c r="AS23" s="50">
        <f t="shared" si="4"/>
        <v>0</v>
      </c>
      <c r="AT23" s="55">
        <f t="shared" si="5"/>
        <v>0</v>
      </c>
      <c r="AU23" s="56">
        <f t="shared" si="6"/>
        <v>0</v>
      </c>
      <c r="AV23" s="57">
        <f t="shared" si="7"/>
        <v>0</v>
      </c>
      <c r="AW23" s="58">
        <f t="shared" si="8"/>
        <v>0</v>
      </c>
      <c r="AX23" s="54">
        <f t="shared" si="9"/>
        <v>0</v>
      </c>
      <c r="AY23" s="59">
        <f t="shared" si="10"/>
        <v>0</v>
      </c>
      <c r="AZ23" s="54">
        <f t="shared" si="11"/>
        <v>0</v>
      </c>
      <c r="BA23" s="59">
        <f t="shared" si="12"/>
        <v>0</v>
      </c>
      <c r="BB23" s="54">
        <f t="shared" si="13"/>
        <v>0</v>
      </c>
      <c r="BC23" s="59">
        <f t="shared" si="14"/>
        <v>0</v>
      </c>
      <c r="BD23" s="54">
        <f t="shared" si="15"/>
        <v>0</v>
      </c>
      <c r="BE23" s="59">
        <f t="shared" si="16"/>
        <v>0</v>
      </c>
      <c r="BF23" s="54">
        <f t="shared" si="17"/>
        <v>0</v>
      </c>
      <c r="BG23" s="128">
        <f t="shared" si="18"/>
        <v>0</v>
      </c>
      <c r="BH23" s="129"/>
    </row>
    <row r="24" spans="2:60" x14ac:dyDescent="0.25">
      <c r="B24" s="21" t="str">
        <f>CONCATENATE(BASE!A13," ",BASE!C13)</f>
        <v xml:space="preserve"> </v>
      </c>
      <c r="C24" s="48"/>
      <c r="D24" s="48"/>
      <c r="E24" s="50">
        <f t="shared" si="0"/>
        <v>0</v>
      </c>
      <c r="F24" s="50">
        <f t="shared" si="1"/>
        <v>0</v>
      </c>
      <c r="G24" s="50">
        <f t="shared" si="2"/>
        <v>0</v>
      </c>
      <c r="H24" s="51"/>
      <c r="I24" s="52"/>
      <c r="J24" s="53"/>
      <c r="K24" s="52"/>
      <c r="L24" s="53"/>
      <c r="M24" s="52"/>
      <c r="N24" s="53"/>
      <c r="O24" s="52"/>
      <c r="P24" s="53"/>
      <c r="Q24" s="52"/>
      <c r="R24" s="53"/>
      <c r="S24" s="52"/>
      <c r="T24" s="53"/>
      <c r="U24" s="52"/>
      <c r="V24" s="53"/>
      <c r="W24" s="52"/>
      <c r="X24" s="53"/>
      <c r="Y24" s="52"/>
      <c r="Z24" s="53"/>
      <c r="AA24" s="52"/>
      <c r="AB24" s="53"/>
      <c r="AC24" s="52"/>
      <c r="AD24" s="53"/>
      <c r="AE24" s="52"/>
      <c r="AF24" s="53"/>
      <c r="AG24" s="52"/>
      <c r="AH24" s="53"/>
      <c r="AI24" s="52"/>
      <c r="AJ24" s="53"/>
      <c r="AK24" s="52"/>
      <c r="AL24" s="53"/>
      <c r="AM24" s="52"/>
      <c r="AN24" s="53"/>
      <c r="AO24" s="52"/>
      <c r="AP24" s="53"/>
      <c r="AQ24" s="52"/>
      <c r="AR24" s="54">
        <f t="shared" si="3"/>
        <v>0</v>
      </c>
      <c r="AS24" s="50">
        <f t="shared" si="4"/>
        <v>0</v>
      </c>
      <c r="AT24" s="55">
        <f t="shared" si="5"/>
        <v>0</v>
      </c>
      <c r="AU24" s="56">
        <f t="shared" si="6"/>
        <v>0</v>
      </c>
      <c r="AV24" s="57">
        <f t="shared" si="7"/>
        <v>0</v>
      </c>
      <c r="AW24" s="58">
        <f t="shared" si="8"/>
        <v>0</v>
      </c>
      <c r="AX24" s="54">
        <f t="shared" si="9"/>
        <v>0</v>
      </c>
      <c r="AY24" s="59">
        <f t="shared" si="10"/>
        <v>0</v>
      </c>
      <c r="AZ24" s="54">
        <f t="shared" si="11"/>
        <v>0</v>
      </c>
      <c r="BA24" s="59">
        <f t="shared" si="12"/>
        <v>0</v>
      </c>
      <c r="BB24" s="54">
        <f t="shared" si="13"/>
        <v>0</v>
      </c>
      <c r="BC24" s="59">
        <f t="shared" si="14"/>
        <v>0</v>
      </c>
      <c r="BD24" s="54">
        <f t="shared" si="15"/>
        <v>0</v>
      </c>
      <c r="BE24" s="59">
        <f t="shared" si="16"/>
        <v>0</v>
      </c>
      <c r="BF24" s="54">
        <f t="shared" si="17"/>
        <v>0</v>
      </c>
      <c r="BG24" s="128">
        <f t="shared" si="18"/>
        <v>0</v>
      </c>
      <c r="BH24" s="129"/>
    </row>
    <row r="25" spans="2:60" x14ac:dyDescent="0.25">
      <c r="B25" s="21" t="str">
        <f>CONCATENATE(BASE!A14," ",BASE!C14)</f>
        <v xml:space="preserve"> </v>
      </c>
      <c r="C25" s="48"/>
      <c r="D25" s="48"/>
      <c r="E25" s="50">
        <f t="shared" si="0"/>
        <v>0</v>
      </c>
      <c r="F25" s="50">
        <f t="shared" si="1"/>
        <v>0</v>
      </c>
      <c r="G25" s="50">
        <f t="shared" si="2"/>
        <v>0</v>
      </c>
      <c r="H25" s="51"/>
      <c r="I25" s="52"/>
      <c r="J25" s="53"/>
      <c r="K25" s="52"/>
      <c r="L25" s="53"/>
      <c r="M25" s="52"/>
      <c r="N25" s="53"/>
      <c r="O25" s="52"/>
      <c r="P25" s="53"/>
      <c r="Q25" s="52"/>
      <c r="R25" s="53"/>
      <c r="S25" s="52"/>
      <c r="T25" s="53"/>
      <c r="U25" s="52"/>
      <c r="V25" s="53"/>
      <c r="W25" s="52"/>
      <c r="X25" s="53"/>
      <c r="Y25" s="52"/>
      <c r="Z25" s="53"/>
      <c r="AA25" s="52"/>
      <c r="AB25" s="53"/>
      <c r="AC25" s="52"/>
      <c r="AD25" s="53"/>
      <c r="AE25" s="52"/>
      <c r="AF25" s="53"/>
      <c r="AG25" s="52"/>
      <c r="AH25" s="53"/>
      <c r="AI25" s="52"/>
      <c r="AJ25" s="53"/>
      <c r="AK25" s="52"/>
      <c r="AL25" s="53"/>
      <c r="AM25" s="52"/>
      <c r="AN25" s="53"/>
      <c r="AO25" s="52"/>
      <c r="AP25" s="53"/>
      <c r="AQ25" s="52"/>
      <c r="AR25" s="54">
        <f t="shared" si="3"/>
        <v>0</v>
      </c>
      <c r="AS25" s="50">
        <f t="shared" si="4"/>
        <v>0</v>
      </c>
      <c r="AT25" s="55">
        <f t="shared" si="5"/>
        <v>0</v>
      </c>
      <c r="AU25" s="56">
        <f t="shared" si="6"/>
        <v>0</v>
      </c>
      <c r="AV25" s="57">
        <f t="shared" si="7"/>
        <v>0</v>
      </c>
      <c r="AW25" s="58">
        <f t="shared" si="8"/>
        <v>0</v>
      </c>
      <c r="AX25" s="54">
        <f t="shared" si="9"/>
        <v>0</v>
      </c>
      <c r="AY25" s="59">
        <f t="shared" si="10"/>
        <v>0</v>
      </c>
      <c r="AZ25" s="54">
        <f t="shared" si="11"/>
        <v>0</v>
      </c>
      <c r="BA25" s="59">
        <f t="shared" si="12"/>
        <v>0</v>
      </c>
      <c r="BB25" s="54">
        <f t="shared" si="13"/>
        <v>0</v>
      </c>
      <c r="BC25" s="59">
        <f t="shared" si="14"/>
        <v>0</v>
      </c>
      <c r="BD25" s="54">
        <f t="shared" si="15"/>
        <v>0</v>
      </c>
      <c r="BE25" s="59">
        <f t="shared" si="16"/>
        <v>0</v>
      </c>
      <c r="BF25" s="54">
        <f t="shared" si="17"/>
        <v>0</v>
      </c>
      <c r="BG25" s="128">
        <f t="shared" si="18"/>
        <v>0</v>
      </c>
      <c r="BH25" s="129"/>
    </row>
    <row r="26" spans="2:60" x14ac:dyDescent="0.25">
      <c r="B26" s="21" t="str">
        <f>CONCATENATE(BASE!A15," ",BASE!C15)</f>
        <v xml:space="preserve"> </v>
      </c>
      <c r="C26" s="48"/>
      <c r="D26" s="48"/>
      <c r="E26" s="50">
        <f t="shared" si="0"/>
        <v>0</v>
      </c>
      <c r="F26" s="50">
        <f t="shared" si="1"/>
        <v>0</v>
      </c>
      <c r="G26" s="50">
        <f t="shared" si="2"/>
        <v>0</v>
      </c>
      <c r="H26" s="51"/>
      <c r="I26" s="52"/>
      <c r="J26" s="53"/>
      <c r="K26" s="52"/>
      <c r="L26" s="53"/>
      <c r="M26" s="52"/>
      <c r="N26" s="53"/>
      <c r="O26" s="52"/>
      <c r="P26" s="53"/>
      <c r="Q26" s="52"/>
      <c r="R26" s="53"/>
      <c r="S26" s="52"/>
      <c r="T26" s="53"/>
      <c r="U26" s="52"/>
      <c r="V26" s="53"/>
      <c r="W26" s="52"/>
      <c r="X26" s="53"/>
      <c r="Y26" s="52"/>
      <c r="Z26" s="53"/>
      <c r="AA26" s="52"/>
      <c r="AB26" s="53"/>
      <c r="AC26" s="52"/>
      <c r="AD26" s="53"/>
      <c r="AE26" s="52"/>
      <c r="AF26" s="53"/>
      <c r="AG26" s="52"/>
      <c r="AH26" s="53"/>
      <c r="AI26" s="52"/>
      <c r="AJ26" s="53"/>
      <c r="AK26" s="52"/>
      <c r="AL26" s="53"/>
      <c r="AM26" s="52"/>
      <c r="AN26" s="53"/>
      <c r="AO26" s="52"/>
      <c r="AP26" s="53"/>
      <c r="AQ26" s="52"/>
      <c r="AR26" s="54">
        <f t="shared" si="3"/>
        <v>0</v>
      </c>
      <c r="AS26" s="50">
        <f t="shared" si="4"/>
        <v>0</v>
      </c>
      <c r="AT26" s="55">
        <f t="shared" si="5"/>
        <v>0</v>
      </c>
      <c r="AU26" s="56">
        <f t="shared" si="6"/>
        <v>0</v>
      </c>
      <c r="AV26" s="57">
        <f t="shared" si="7"/>
        <v>0</v>
      </c>
      <c r="AW26" s="58">
        <f t="shared" si="8"/>
        <v>0</v>
      </c>
      <c r="AX26" s="54">
        <f t="shared" si="9"/>
        <v>0</v>
      </c>
      <c r="AY26" s="59">
        <f t="shared" si="10"/>
        <v>0</v>
      </c>
      <c r="AZ26" s="54">
        <f t="shared" si="11"/>
        <v>0</v>
      </c>
      <c r="BA26" s="59">
        <f t="shared" si="12"/>
        <v>0</v>
      </c>
      <c r="BB26" s="54">
        <f t="shared" si="13"/>
        <v>0</v>
      </c>
      <c r="BC26" s="59">
        <f t="shared" si="14"/>
        <v>0</v>
      </c>
      <c r="BD26" s="54">
        <f t="shared" si="15"/>
        <v>0</v>
      </c>
      <c r="BE26" s="59">
        <f t="shared" si="16"/>
        <v>0</v>
      </c>
      <c r="BF26" s="54">
        <f t="shared" si="17"/>
        <v>0</v>
      </c>
      <c r="BG26" s="128">
        <f t="shared" si="18"/>
        <v>0</v>
      </c>
      <c r="BH26" s="129"/>
    </row>
    <row r="27" spans="2:60" x14ac:dyDescent="0.25">
      <c r="B27" s="21" t="str">
        <f>CONCATENATE(BASE!A16," ",BASE!C16)</f>
        <v xml:space="preserve"> </v>
      </c>
      <c r="C27" s="48"/>
      <c r="D27" s="48"/>
      <c r="E27" s="50">
        <f t="shared" si="0"/>
        <v>0</v>
      </c>
      <c r="F27" s="50">
        <f t="shared" si="1"/>
        <v>0</v>
      </c>
      <c r="G27" s="50">
        <f t="shared" si="2"/>
        <v>0</v>
      </c>
      <c r="H27" s="51"/>
      <c r="I27" s="52"/>
      <c r="J27" s="53"/>
      <c r="K27" s="52"/>
      <c r="L27" s="53"/>
      <c r="M27" s="52"/>
      <c r="N27" s="53"/>
      <c r="O27" s="52"/>
      <c r="P27" s="53"/>
      <c r="Q27" s="52"/>
      <c r="R27" s="53"/>
      <c r="S27" s="52"/>
      <c r="T27" s="53"/>
      <c r="U27" s="52"/>
      <c r="V27" s="53"/>
      <c r="W27" s="52"/>
      <c r="X27" s="53"/>
      <c r="Y27" s="52"/>
      <c r="Z27" s="53"/>
      <c r="AA27" s="52"/>
      <c r="AB27" s="53"/>
      <c r="AC27" s="52"/>
      <c r="AD27" s="53"/>
      <c r="AE27" s="52"/>
      <c r="AF27" s="53"/>
      <c r="AG27" s="52"/>
      <c r="AH27" s="53"/>
      <c r="AI27" s="52"/>
      <c r="AJ27" s="53"/>
      <c r="AK27" s="52"/>
      <c r="AL27" s="53"/>
      <c r="AM27" s="52"/>
      <c r="AN27" s="53"/>
      <c r="AO27" s="52"/>
      <c r="AP27" s="53"/>
      <c r="AQ27" s="52"/>
      <c r="AR27" s="54">
        <f t="shared" si="3"/>
        <v>0</v>
      </c>
      <c r="AS27" s="50">
        <f t="shared" si="4"/>
        <v>0</v>
      </c>
      <c r="AT27" s="55">
        <f t="shared" si="5"/>
        <v>0</v>
      </c>
      <c r="AU27" s="56">
        <f t="shared" si="6"/>
        <v>0</v>
      </c>
      <c r="AV27" s="57">
        <f t="shared" si="7"/>
        <v>0</v>
      </c>
      <c r="AW27" s="58">
        <f t="shared" si="8"/>
        <v>0</v>
      </c>
      <c r="AX27" s="54">
        <f t="shared" si="9"/>
        <v>0</v>
      </c>
      <c r="AY27" s="59">
        <f t="shared" si="10"/>
        <v>0</v>
      </c>
      <c r="AZ27" s="54">
        <f t="shared" si="11"/>
        <v>0</v>
      </c>
      <c r="BA27" s="59">
        <f t="shared" si="12"/>
        <v>0</v>
      </c>
      <c r="BB27" s="54">
        <f t="shared" si="13"/>
        <v>0</v>
      </c>
      <c r="BC27" s="59">
        <f t="shared" si="14"/>
        <v>0</v>
      </c>
      <c r="BD27" s="54">
        <f t="shared" si="15"/>
        <v>0</v>
      </c>
      <c r="BE27" s="59">
        <f t="shared" si="16"/>
        <v>0</v>
      </c>
      <c r="BF27" s="54">
        <f t="shared" si="17"/>
        <v>0</v>
      </c>
      <c r="BG27" s="128">
        <f t="shared" si="18"/>
        <v>0</v>
      </c>
      <c r="BH27" s="129"/>
    </row>
    <row r="28" spans="2:60" x14ac:dyDescent="0.25">
      <c r="B28" s="21" t="str">
        <f>CONCATENATE(BASE!A17," ",BASE!C17)</f>
        <v xml:space="preserve"> </v>
      </c>
      <c r="C28" s="48"/>
      <c r="D28" s="48"/>
      <c r="E28" s="50">
        <f t="shared" si="0"/>
        <v>0</v>
      </c>
      <c r="F28" s="50">
        <f t="shared" si="1"/>
        <v>0</v>
      </c>
      <c r="G28" s="50">
        <f t="shared" si="2"/>
        <v>0</v>
      </c>
      <c r="H28" s="51"/>
      <c r="I28" s="52"/>
      <c r="J28" s="53"/>
      <c r="K28" s="52"/>
      <c r="L28" s="53"/>
      <c r="M28" s="52"/>
      <c r="N28" s="53"/>
      <c r="O28" s="52"/>
      <c r="P28" s="53"/>
      <c r="Q28" s="52"/>
      <c r="R28" s="53"/>
      <c r="S28" s="52"/>
      <c r="T28" s="53"/>
      <c r="U28" s="52"/>
      <c r="V28" s="53"/>
      <c r="W28" s="52"/>
      <c r="X28" s="53"/>
      <c r="Y28" s="52"/>
      <c r="Z28" s="53"/>
      <c r="AA28" s="52"/>
      <c r="AB28" s="53"/>
      <c r="AC28" s="52"/>
      <c r="AD28" s="53"/>
      <c r="AE28" s="52"/>
      <c r="AF28" s="53"/>
      <c r="AG28" s="52"/>
      <c r="AH28" s="53"/>
      <c r="AI28" s="52"/>
      <c r="AJ28" s="53"/>
      <c r="AK28" s="52"/>
      <c r="AL28" s="53"/>
      <c r="AM28" s="52"/>
      <c r="AN28" s="53"/>
      <c r="AO28" s="52"/>
      <c r="AP28" s="53"/>
      <c r="AQ28" s="52"/>
      <c r="AR28" s="54">
        <f t="shared" si="3"/>
        <v>0</v>
      </c>
      <c r="AS28" s="50">
        <f t="shared" si="4"/>
        <v>0</v>
      </c>
      <c r="AT28" s="55">
        <f t="shared" si="5"/>
        <v>0</v>
      </c>
      <c r="AU28" s="56">
        <f t="shared" si="6"/>
        <v>0</v>
      </c>
      <c r="AV28" s="57">
        <f t="shared" si="7"/>
        <v>0</v>
      </c>
      <c r="AW28" s="58">
        <f t="shared" si="8"/>
        <v>0</v>
      </c>
      <c r="AX28" s="54">
        <f t="shared" si="9"/>
        <v>0</v>
      </c>
      <c r="AY28" s="59">
        <f t="shared" si="10"/>
        <v>0</v>
      </c>
      <c r="AZ28" s="54">
        <f t="shared" si="11"/>
        <v>0</v>
      </c>
      <c r="BA28" s="59">
        <f t="shared" si="12"/>
        <v>0</v>
      </c>
      <c r="BB28" s="54">
        <f t="shared" si="13"/>
        <v>0</v>
      </c>
      <c r="BC28" s="59">
        <f t="shared" si="14"/>
        <v>0</v>
      </c>
      <c r="BD28" s="54">
        <f t="shared" si="15"/>
        <v>0</v>
      </c>
      <c r="BE28" s="59">
        <f t="shared" si="16"/>
        <v>0</v>
      </c>
      <c r="BF28" s="54">
        <f t="shared" si="17"/>
        <v>0</v>
      </c>
      <c r="BG28" s="128">
        <f t="shared" si="18"/>
        <v>0</v>
      </c>
      <c r="BH28" s="129"/>
    </row>
    <row r="29" spans="2:60" x14ac:dyDescent="0.25">
      <c r="B29" s="21" t="str">
        <f>CONCATENATE(BASE!A18," ",BASE!C18)</f>
        <v xml:space="preserve"> </v>
      </c>
      <c r="C29" s="48"/>
      <c r="D29" s="48"/>
      <c r="E29" s="50">
        <f t="shared" si="0"/>
        <v>0</v>
      </c>
      <c r="F29" s="50">
        <f t="shared" si="1"/>
        <v>0</v>
      </c>
      <c r="G29" s="50">
        <f t="shared" si="2"/>
        <v>0</v>
      </c>
      <c r="H29" s="51"/>
      <c r="I29" s="52"/>
      <c r="J29" s="53"/>
      <c r="K29" s="52"/>
      <c r="L29" s="53"/>
      <c r="M29" s="52"/>
      <c r="N29" s="53"/>
      <c r="O29" s="52"/>
      <c r="P29" s="53"/>
      <c r="Q29" s="52"/>
      <c r="R29" s="53"/>
      <c r="S29" s="52"/>
      <c r="T29" s="53"/>
      <c r="U29" s="52"/>
      <c r="V29" s="53"/>
      <c r="W29" s="52"/>
      <c r="X29" s="53"/>
      <c r="Y29" s="52"/>
      <c r="Z29" s="53"/>
      <c r="AA29" s="52"/>
      <c r="AB29" s="53"/>
      <c r="AC29" s="52"/>
      <c r="AD29" s="53"/>
      <c r="AE29" s="52"/>
      <c r="AF29" s="53"/>
      <c r="AG29" s="52"/>
      <c r="AH29" s="53"/>
      <c r="AI29" s="52"/>
      <c r="AJ29" s="53"/>
      <c r="AK29" s="52"/>
      <c r="AL29" s="53"/>
      <c r="AM29" s="52"/>
      <c r="AN29" s="53"/>
      <c r="AO29" s="52"/>
      <c r="AP29" s="53"/>
      <c r="AQ29" s="52"/>
      <c r="AR29" s="54">
        <f t="shared" si="3"/>
        <v>0</v>
      </c>
      <c r="AS29" s="50">
        <f t="shared" si="4"/>
        <v>0</v>
      </c>
      <c r="AT29" s="55">
        <f t="shared" si="5"/>
        <v>0</v>
      </c>
      <c r="AU29" s="56">
        <f t="shared" si="6"/>
        <v>0</v>
      </c>
      <c r="AV29" s="57">
        <f t="shared" si="7"/>
        <v>0</v>
      </c>
      <c r="AW29" s="58">
        <f t="shared" si="8"/>
        <v>0</v>
      </c>
      <c r="AX29" s="54">
        <f t="shared" si="9"/>
        <v>0</v>
      </c>
      <c r="AY29" s="59">
        <f t="shared" si="10"/>
        <v>0</v>
      </c>
      <c r="AZ29" s="54">
        <f t="shared" si="11"/>
        <v>0</v>
      </c>
      <c r="BA29" s="59">
        <f t="shared" si="12"/>
        <v>0</v>
      </c>
      <c r="BB29" s="54">
        <f t="shared" si="13"/>
        <v>0</v>
      </c>
      <c r="BC29" s="59">
        <f t="shared" si="14"/>
        <v>0</v>
      </c>
      <c r="BD29" s="54">
        <f t="shared" si="15"/>
        <v>0</v>
      </c>
      <c r="BE29" s="59">
        <f t="shared" si="16"/>
        <v>0</v>
      </c>
      <c r="BF29" s="54">
        <f t="shared" si="17"/>
        <v>0</v>
      </c>
      <c r="BG29" s="128">
        <f t="shared" si="18"/>
        <v>0</v>
      </c>
      <c r="BH29" s="129"/>
    </row>
    <row r="30" spans="2:60" x14ac:dyDescent="0.25">
      <c r="B30" s="21" t="str">
        <f>CONCATENATE(BASE!A19," ",BASE!C19)</f>
        <v xml:space="preserve"> </v>
      </c>
      <c r="C30" s="48"/>
      <c r="D30" s="48"/>
      <c r="E30" s="50">
        <f t="shared" si="0"/>
        <v>0</v>
      </c>
      <c r="F30" s="50">
        <f t="shared" si="1"/>
        <v>0</v>
      </c>
      <c r="G30" s="50">
        <f t="shared" si="2"/>
        <v>0</v>
      </c>
      <c r="H30" s="51"/>
      <c r="I30" s="52"/>
      <c r="J30" s="53"/>
      <c r="K30" s="52"/>
      <c r="L30" s="53"/>
      <c r="M30" s="52"/>
      <c r="N30" s="53"/>
      <c r="O30" s="52"/>
      <c r="P30" s="53"/>
      <c r="Q30" s="52"/>
      <c r="R30" s="53"/>
      <c r="S30" s="52"/>
      <c r="T30" s="53"/>
      <c r="U30" s="52"/>
      <c r="V30" s="53"/>
      <c r="W30" s="52"/>
      <c r="X30" s="53"/>
      <c r="Y30" s="52"/>
      <c r="Z30" s="53"/>
      <c r="AA30" s="52"/>
      <c r="AB30" s="53"/>
      <c r="AC30" s="52"/>
      <c r="AD30" s="53"/>
      <c r="AE30" s="52"/>
      <c r="AF30" s="53"/>
      <c r="AG30" s="52"/>
      <c r="AH30" s="53"/>
      <c r="AI30" s="52"/>
      <c r="AJ30" s="53"/>
      <c r="AK30" s="52"/>
      <c r="AL30" s="53"/>
      <c r="AM30" s="52"/>
      <c r="AN30" s="53"/>
      <c r="AO30" s="52"/>
      <c r="AP30" s="53"/>
      <c r="AQ30" s="52"/>
      <c r="AR30" s="54">
        <f t="shared" si="3"/>
        <v>0</v>
      </c>
      <c r="AS30" s="50">
        <f t="shared" si="4"/>
        <v>0</v>
      </c>
      <c r="AT30" s="55">
        <f t="shared" si="5"/>
        <v>0</v>
      </c>
      <c r="AU30" s="56">
        <f t="shared" si="6"/>
        <v>0</v>
      </c>
      <c r="AV30" s="57">
        <f t="shared" si="7"/>
        <v>0</v>
      </c>
      <c r="AW30" s="58">
        <f t="shared" si="8"/>
        <v>0</v>
      </c>
      <c r="AX30" s="54">
        <f t="shared" si="9"/>
        <v>0</v>
      </c>
      <c r="AY30" s="59">
        <f t="shared" si="10"/>
        <v>0</v>
      </c>
      <c r="AZ30" s="54">
        <f t="shared" si="11"/>
        <v>0</v>
      </c>
      <c r="BA30" s="59">
        <f t="shared" si="12"/>
        <v>0</v>
      </c>
      <c r="BB30" s="54">
        <f t="shared" si="13"/>
        <v>0</v>
      </c>
      <c r="BC30" s="59">
        <f t="shared" si="14"/>
        <v>0</v>
      </c>
      <c r="BD30" s="54">
        <f t="shared" si="15"/>
        <v>0</v>
      </c>
      <c r="BE30" s="59">
        <f t="shared" si="16"/>
        <v>0</v>
      </c>
      <c r="BF30" s="54">
        <f t="shared" si="17"/>
        <v>0</v>
      </c>
      <c r="BG30" s="128">
        <f t="shared" si="18"/>
        <v>0</v>
      </c>
      <c r="BH30" s="129"/>
    </row>
    <row r="31" spans="2:60" x14ac:dyDescent="0.25">
      <c r="B31" s="21" t="str">
        <f>CONCATENATE(BASE!A20," ",BASE!C20)</f>
        <v xml:space="preserve"> </v>
      </c>
      <c r="C31" s="48"/>
      <c r="D31" s="48"/>
      <c r="E31" s="50">
        <f t="shared" si="0"/>
        <v>0</v>
      </c>
      <c r="F31" s="50">
        <f t="shared" si="1"/>
        <v>0</v>
      </c>
      <c r="G31" s="50">
        <f t="shared" si="2"/>
        <v>0</v>
      </c>
      <c r="H31" s="51"/>
      <c r="I31" s="52"/>
      <c r="J31" s="53"/>
      <c r="K31" s="52"/>
      <c r="L31" s="53"/>
      <c r="M31" s="52"/>
      <c r="N31" s="53"/>
      <c r="O31" s="52"/>
      <c r="P31" s="53"/>
      <c r="Q31" s="52"/>
      <c r="R31" s="53"/>
      <c r="S31" s="52"/>
      <c r="T31" s="53"/>
      <c r="U31" s="52"/>
      <c r="V31" s="53"/>
      <c r="W31" s="52"/>
      <c r="X31" s="53"/>
      <c r="Y31" s="52"/>
      <c r="Z31" s="53"/>
      <c r="AA31" s="52"/>
      <c r="AB31" s="53"/>
      <c r="AC31" s="52"/>
      <c r="AD31" s="53"/>
      <c r="AE31" s="52"/>
      <c r="AF31" s="53"/>
      <c r="AG31" s="52"/>
      <c r="AH31" s="53"/>
      <c r="AI31" s="52"/>
      <c r="AJ31" s="53"/>
      <c r="AK31" s="52"/>
      <c r="AL31" s="53"/>
      <c r="AM31" s="52"/>
      <c r="AN31" s="53"/>
      <c r="AO31" s="52"/>
      <c r="AP31" s="53"/>
      <c r="AQ31" s="52"/>
      <c r="AR31" s="54">
        <f t="shared" si="3"/>
        <v>0</v>
      </c>
      <c r="AS31" s="50">
        <f t="shared" si="4"/>
        <v>0</v>
      </c>
      <c r="AT31" s="55">
        <f t="shared" si="5"/>
        <v>0</v>
      </c>
      <c r="AU31" s="56">
        <f t="shared" si="6"/>
        <v>0</v>
      </c>
      <c r="AV31" s="57">
        <f t="shared" si="7"/>
        <v>0</v>
      </c>
      <c r="AW31" s="58">
        <f t="shared" si="8"/>
        <v>0</v>
      </c>
      <c r="AX31" s="54">
        <f t="shared" si="9"/>
        <v>0</v>
      </c>
      <c r="AY31" s="59">
        <f t="shared" si="10"/>
        <v>0</v>
      </c>
      <c r="AZ31" s="54">
        <f t="shared" si="11"/>
        <v>0</v>
      </c>
      <c r="BA31" s="59">
        <f t="shared" si="12"/>
        <v>0</v>
      </c>
      <c r="BB31" s="54">
        <f t="shared" si="13"/>
        <v>0</v>
      </c>
      <c r="BC31" s="59">
        <f t="shared" si="14"/>
        <v>0</v>
      </c>
      <c r="BD31" s="54">
        <f t="shared" si="15"/>
        <v>0</v>
      </c>
      <c r="BE31" s="59">
        <f t="shared" si="16"/>
        <v>0</v>
      </c>
      <c r="BF31" s="54">
        <f t="shared" si="17"/>
        <v>0</v>
      </c>
      <c r="BG31" s="128">
        <f t="shared" si="18"/>
        <v>0</v>
      </c>
      <c r="BH31" s="129"/>
    </row>
    <row r="32" spans="2:60" x14ac:dyDescent="0.25">
      <c r="B32" s="21" t="str">
        <f>CONCATENATE(BASE!A21," ",BASE!C21)</f>
        <v xml:space="preserve"> </v>
      </c>
      <c r="C32" s="48"/>
      <c r="D32" s="48"/>
      <c r="E32" s="50">
        <f t="shared" si="0"/>
        <v>0</v>
      </c>
      <c r="F32" s="50">
        <f t="shared" si="1"/>
        <v>0</v>
      </c>
      <c r="G32" s="50">
        <f t="shared" si="2"/>
        <v>0</v>
      </c>
      <c r="H32" s="51"/>
      <c r="I32" s="52"/>
      <c r="J32" s="53"/>
      <c r="K32" s="52"/>
      <c r="L32" s="53"/>
      <c r="M32" s="52"/>
      <c r="N32" s="53"/>
      <c r="O32" s="52"/>
      <c r="P32" s="53"/>
      <c r="Q32" s="52"/>
      <c r="R32" s="53"/>
      <c r="S32" s="52"/>
      <c r="T32" s="53"/>
      <c r="U32" s="52"/>
      <c r="V32" s="53"/>
      <c r="W32" s="52"/>
      <c r="X32" s="53"/>
      <c r="Y32" s="52"/>
      <c r="Z32" s="53"/>
      <c r="AA32" s="52"/>
      <c r="AB32" s="53"/>
      <c r="AC32" s="52"/>
      <c r="AD32" s="53"/>
      <c r="AE32" s="52"/>
      <c r="AF32" s="53"/>
      <c r="AG32" s="52"/>
      <c r="AH32" s="53"/>
      <c r="AI32" s="52"/>
      <c r="AJ32" s="53"/>
      <c r="AK32" s="52"/>
      <c r="AL32" s="53"/>
      <c r="AM32" s="52"/>
      <c r="AN32" s="53"/>
      <c r="AO32" s="52"/>
      <c r="AP32" s="53"/>
      <c r="AQ32" s="52"/>
      <c r="AR32" s="54">
        <f t="shared" si="3"/>
        <v>0</v>
      </c>
      <c r="AS32" s="50">
        <f t="shared" si="4"/>
        <v>0</v>
      </c>
      <c r="AT32" s="55">
        <f t="shared" si="5"/>
        <v>0</v>
      </c>
      <c r="AU32" s="56">
        <f t="shared" si="6"/>
        <v>0</v>
      </c>
      <c r="AV32" s="57">
        <f t="shared" si="7"/>
        <v>0</v>
      </c>
      <c r="AW32" s="58">
        <f t="shared" si="8"/>
        <v>0</v>
      </c>
      <c r="AX32" s="54">
        <f t="shared" si="9"/>
        <v>0</v>
      </c>
      <c r="AY32" s="59">
        <f t="shared" si="10"/>
        <v>0</v>
      </c>
      <c r="AZ32" s="54">
        <f t="shared" si="11"/>
        <v>0</v>
      </c>
      <c r="BA32" s="59">
        <f t="shared" si="12"/>
        <v>0</v>
      </c>
      <c r="BB32" s="54">
        <f t="shared" si="13"/>
        <v>0</v>
      </c>
      <c r="BC32" s="59">
        <f t="shared" si="14"/>
        <v>0</v>
      </c>
      <c r="BD32" s="54">
        <f t="shared" si="15"/>
        <v>0</v>
      </c>
      <c r="BE32" s="59">
        <f t="shared" si="16"/>
        <v>0</v>
      </c>
      <c r="BF32" s="54">
        <f t="shared" si="17"/>
        <v>0</v>
      </c>
      <c r="BG32" s="128">
        <f t="shared" si="18"/>
        <v>0</v>
      </c>
      <c r="BH32" s="129"/>
    </row>
    <row r="33" spans="2:60" x14ac:dyDescent="0.25">
      <c r="B33" s="21" t="str">
        <f>CONCATENATE(BASE!A22," ",BASE!C22)</f>
        <v xml:space="preserve"> </v>
      </c>
      <c r="C33" s="48"/>
      <c r="D33" s="48"/>
      <c r="E33" s="50">
        <f t="shared" si="0"/>
        <v>0</v>
      </c>
      <c r="F33" s="50">
        <f t="shared" si="1"/>
        <v>0</v>
      </c>
      <c r="G33" s="50">
        <f t="shared" si="2"/>
        <v>0</v>
      </c>
      <c r="H33" s="51"/>
      <c r="I33" s="52"/>
      <c r="J33" s="53"/>
      <c r="K33" s="52"/>
      <c r="L33" s="53"/>
      <c r="M33" s="52"/>
      <c r="N33" s="53"/>
      <c r="O33" s="52"/>
      <c r="P33" s="53"/>
      <c r="Q33" s="52"/>
      <c r="R33" s="53"/>
      <c r="S33" s="52"/>
      <c r="T33" s="53"/>
      <c r="U33" s="52"/>
      <c r="V33" s="53"/>
      <c r="W33" s="52"/>
      <c r="X33" s="53"/>
      <c r="Y33" s="52"/>
      <c r="Z33" s="53"/>
      <c r="AA33" s="52"/>
      <c r="AB33" s="53"/>
      <c r="AC33" s="52"/>
      <c r="AD33" s="53"/>
      <c r="AE33" s="52"/>
      <c r="AF33" s="53"/>
      <c r="AG33" s="52"/>
      <c r="AH33" s="53"/>
      <c r="AI33" s="52"/>
      <c r="AJ33" s="53"/>
      <c r="AK33" s="52"/>
      <c r="AL33" s="53"/>
      <c r="AM33" s="52"/>
      <c r="AN33" s="53"/>
      <c r="AO33" s="52"/>
      <c r="AP33" s="53"/>
      <c r="AQ33" s="52"/>
      <c r="AR33" s="54">
        <f t="shared" si="3"/>
        <v>0</v>
      </c>
      <c r="AS33" s="50">
        <f t="shared" si="4"/>
        <v>0</v>
      </c>
      <c r="AT33" s="55">
        <f t="shared" si="5"/>
        <v>0</v>
      </c>
      <c r="AU33" s="56">
        <f t="shared" si="6"/>
        <v>0</v>
      </c>
      <c r="AV33" s="57">
        <f t="shared" si="7"/>
        <v>0</v>
      </c>
      <c r="AW33" s="58">
        <f t="shared" si="8"/>
        <v>0</v>
      </c>
      <c r="AX33" s="54">
        <f t="shared" si="9"/>
        <v>0</v>
      </c>
      <c r="AY33" s="59">
        <f t="shared" si="10"/>
        <v>0</v>
      </c>
      <c r="AZ33" s="54">
        <f t="shared" si="11"/>
        <v>0</v>
      </c>
      <c r="BA33" s="59">
        <f t="shared" si="12"/>
        <v>0</v>
      </c>
      <c r="BB33" s="54">
        <f t="shared" si="13"/>
        <v>0</v>
      </c>
      <c r="BC33" s="59">
        <f t="shared" si="14"/>
        <v>0</v>
      </c>
      <c r="BD33" s="54">
        <f t="shared" si="15"/>
        <v>0</v>
      </c>
      <c r="BE33" s="59">
        <f t="shared" si="16"/>
        <v>0</v>
      </c>
      <c r="BF33" s="54">
        <f t="shared" si="17"/>
        <v>0</v>
      </c>
      <c r="BG33" s="128">
        <f t="shared" si="18"/>
        <v>0</v>
      </c>
      <c r="BH33" s="129"/>
    </row>
    <row r="34" spans="2:60" x14ac:dyDescent="0.25">
      <c r="B34" s="21" t="str">
        <f>CONCATENATE(BASE!A23," ",BASE!C23)</f>
        <v xml:space="preserve"> </v>
      </c>
      <c r="C34" s="48"/>
      <c r="D34" s="48"/>
      <c r="E34" s="50">
        <f t="shared" si="0"/>
        <v>0</v>
      </c>
      <c r="F34" s="50">
        <f t="shared" si="1"/>
        <v>0</v>
      </c>
      <c r="G34" s="50">
        <f t="shared" si="2"/>
        <v>0</v>
      </c>
      <c r="H34" s="51"/>
      <c r="I34" s="52"/>
      <c r="J34" s="53"/>
      <c r="K34" s="52"/>
      <c r="L34" s="53"/>
      <c r="M34" s="52"/>
      <c r="N34" s="53"/>
      <c r="O34" s="52"/>
      <c r="P34" s="53"/>
      <c r="Q34" s="52"/>
      <c r="R34" s="53"/>
      <c r="S34" s="52"/>
      <c r="T34" s="53"/>
      <c r="U34" s="52"/>
      <c r="V34" s="53"/>
      <c r="W34" s="52"/>
      <c r="X34" s="53"/>
      <c r="Y34" s="52"/>
      <c r="Z34" s="53"/>
      <c r="AA34" s="52"/>
      <c r="AB34" s="53"/>
      <c r="AC34" s="52"/>
      <c r="AD34" s="53"/>
      <c r="AE34" s="52"/>
      <c r="AF34" s="53"/>
      <c r="AG34" s="52"/>
      <c r="AH34" s="53"/>
      <c r="AI34" s="52"/>
      <c r="AJ34" s="53"/>
      <c r="AK34" s="52"/>
      <c r="AL34" s="53"/>
      <c r="AM34" s="52"/>
      <c r="AN34" s="53"/>
      <c r="AO34" s="52"/>
      <c r="AP34" s="53"/>
      <c r="AQ34" s="52"/>
      <c r="AR34" s="54">
        <f t="shared" si="3"/>
        <v>0</v>
      </c>
      <c r="AS34" s="50">
        <f t="shared" si="4"/>
        <v>0</v>
      </c>
      <c r="AT34" s="55">
        <f t="shared" si="5"/>
        <v>0</v>
      </c>
      <c r="AU34" s="56">
        <f t="shared" si="6"/>
        <v>0</v>
      </c>
      <c r="AV34" s="57">
        <f t="shared" si="7"/>
        <v>0</v>
      </c>
      <c r="AW34" s="58">
        <f t="shared" si="8"/>
        <v>0</v>
      </c>
      <c r="AX34" s="54">
        <f t="shared" si="9"/>
        <v>0</v>
      </c>
      <c r="AY34" s="59">
        <f t="shared" si="10"/>
        <v>0</v>
      </c>
      <c r="AZ34" s="54">
        <f t="shared" si="11"/>
        <v>0</v>
      </c>
      <c r="BA34" s="59">
        <f t="shared" si="12"/>
        <v>0</v>
      </c>
      <c r="BB34" s="54">
        <f t="shared" si="13"/>
        <v>0</v>
      </c>
      <c r="BC34" s="59">
        <f t="shared" si="14"/>
        <v>0</v>
      </c>
      <c r="BD34" s="54">
        <f t="shared" si="15"/>
        <v>0</v>
      </c>
      <c r="BE34" s="59">
        <f t="shared" si="16"/>
        <v>0</v>
      </c>
      <c r="BF34" s="54">
        <f t="shared" si="17"/>
        <v>0</v>
      </c>
      <c r="BG34" s="128">
        <f t="shared" si="18"/>
        <v>0</v>
      </c>
      <c r="BH34" s="129"/>
    </row>
    <row r="35" spans="2:60" x14ac:dyDescent="0.25">
      <c r="B35" s="21" t="str">
        <f>CONCATENATE(BASE!A24," ",BASE!C24)</f>
        <v xml:space="preserve"> </v>
      </c>
      <c r="C35" s="48"/>
      <c r="D35" s="48"/>
      <c r="E35" s="50">
        <f t="shared" si="0"/>
        <v>0</v>
      </c>
      <c r="F35" s="50">
        <f t="shared" si="1"/>
        <v>0</v>
      </c>
      <c r="G35" s="50">
        <f t="shared" si="2"/>
        <v>0</v>
      </c>
      <c r="H35" s="51"/>
      <c r="I35" s="52"/>
      <c r="J35" s="53"/>
      <c r="K35" s="52"/>
      <c r="L35" s="53"/>
      <c r="M35" s="52"/>
      <c r="N35" s="53"/>
      <c r="O35" s="52"/>
      <c r="P35" s="53"/>
      <c r="Q35" s="52"/>
      <c r="R35" s="53"/>
      <c r="S35" s="52"/>
      <c r="T35" s="53"/>
      <c r="U35" s="52"/>
      <c r="V35" s="53"/>
      <c r="W35" s="52"/>
      <c r="X35" s="53"/>
      <c r="Y35" s="52"/>
      <c r="Z35" s="53"/>
      <c r="AA35" s="52"/>
      <c r="AB35" s="53"/>
      <c r="AC35" s="52"/>
      <c r="AD35" s="53"/>
      <c r="AE35" s="52"/>
      <c r="AF35" s="53"/>
      <c r="AG35" s="52"/>
      <c r="AH35" s="53"/>
      <c r="AI35" s="52"/>
      <c r="AJ35" s="53"/>
      <c r="AK35" s="52"/>
      <c r="AL35" s="53"/>
      <c r="AM35" s="52"/>
      <c r="AN35" s="53"/>
      <c r="AO35" s="52"/>
      <c r="AP35" s="53"/>
      <c r="AQ35" s="52"/>
      <c r="AR35" s="54">
        <f t="shared" si="3"/>
        <v>0</v>
      </c>
      <c r="AS35" s="50">
        <f t="shared" si="4"/>
        <v>0</v>
      </c>
      <c r="AT35" s="55">
        <f t="shared" si="5"/>
        <v>0</v>
      </c>
      <c r="AU35" s="56">
        <f t="shared" si="6"/>
        <v>0</v>
      </c>
      <c r="AV35" s="57">
        <f t="shared" si="7"/>
        <v>0</v>
      </c>
      <c r="AW35" s="58">
        <f t="shared" si="8"/>
        <v>0</v>
      </c>
      <c r="AX35" s="54">
        <f t="shared" si="9"/>
        <v>0</v>
      </c>
      <c r="AY35" s="59">
        <f t="shared" si="10"/>
        <v>0</v>
      </c>
      <c r="AZ35" s="54">
        <f t="shared" si="11"/>
        <v>0</v>
      </c>
      <c r="BA35" s="59">
        <f t="shared" si="12"/>
        <v>0</v>
      </c>
      <c r="BB35" s="54">
        <f t="shared" si="13"/>
        <v>0</v>
      </c>
      <c r="BC35" s="59">
        <f t="shared" si="14"/>
        <v>0</v>
      </c>
      <c r="BD35" s="54">
        <f t="shared" si="15"/>
        <v>0</v>
      </c>
      <c r="BE35" s="59">
        <f t="shared" si="16"/>
        <v>0</v>
      </c>
      <c r="BF35" s="54">
        <f t="shared" si="17"/>
        <v>0</v>
      </c>
      <c r="BG35" s="128">
        <f t="shared" si="18"/>
        <v>0</v>
      </c>
      <c r="BH35" s="129"/>
    </row>
    <row r="36" spans="2:60" x14ac:dyDescent="0.25">
      <c r="B36" s="21" t="str">
        <f>CONCATENATE(BASE!A25," ",BASE!C25)</f>
        <v xml:space="preserve"> </v>
      </c>
      <c r="C36" s="48"/>
      <c r="D36" s="48"/>
      <c r="E36" s="50">
        <f t="shared" si="0"/>
        <v>0</v>
      </c>
      <c r="F36" s="50">
        <f t="shared" si="1"/>
        <v>0</v>
      </c>
      <c r="G36" s="50">
        <f t="shared" si="2"/>
        <v>0</v>
      </c>
      <c r="H36" s="51"/>
      <c r="I36" s="52"/>
      <c r="J36" s="53"/>
      <c r="K36" s="52"/>
      <c r="L36" s="53"/>
      <c r="M36" s="52"/>
      <c r="N36" s="53"/>
      <c r="O36" s="52"/>
      <c r="P36" s="53"/>
      <c r="Q36" s="52"/>
      <c r="R36" s="53"/>
      <c r="S36" s="52"/>
      <c r="T36" s="53"/>
      <c r="U36" s="52"/>
      <c r="V36" s="53"/>
      <c r="W36" s="52"/>
      <c r="X36" s="53"/>
      <c r="Y36" s="52"/>
      <c r="Z36" s="53"/>
      <c r="AA36" s="52"/>
      <c r="AB36" s="53"/>
      <c r="AC36" s="52"/>
      <c r="AD36" s="53"/>
      <c r="AE36" s="52"/>
      <c r="AF36" s="53"/>
      <c r="AG36" s="52"/>
      <c r="AH36" s="53"/>
      <c r="AI36" s="52"/>
      <c r="AJ36" s="53"/>
      <c r="AK36" s="52"/>
      <c r="AL36" s="53"/>
      <c r="AM36" s="52"/>
      <c r="AN36" s="53"/>
      <c r="AO36" s="52"/>
      <c r="AP36" s="53"/>
      <c r="AQ36" s="52"/>
      <c r="AR36" s="54">
        <f t="shared" si="3"/>
        <v>0</v>
      </c>
      <c r="AS36" s="50">
        <f t="shared" si="4"/>
        <v>0</v>
      </c>
      <c r="AT36" s="55">
        <f t="shared" si="5"/>
        <v>0</v>
      </c>
      <c r="AU36" s="56">
        <f t="shared" si="6"/>
        <v>0</v>
      </c>
      <c r="AV36" s="57">
        <f t="shared" si="7"/>
        <v>0</v>
      </c>
      <c r="AW36" s="58">
        <f t="shared" si="8"/>
        <v>0</v>
      </c>
      <c r="AX36" s="54">
        <f t="shared" si="9"/>
        <v>0</v>
      </c>
      <c r="AY36" s="59">
        <f t="shared" si="10"/>
        <v>0</v>
      </c>
      <c r="AZ36" s="54">
        <f t="shared" si="11"/>
        <v>0</v>
      </c>
      <c r="BA36" s="59">
        <f t="shared" si="12"/>
        <v>0</v>
      </c>
      <c r="BB36" s="54">
        <f t="shared" si="13"/>
        <v>0</v>
      </c>
      <c r="BC36" s="59">
        <f t="shared" si="14"/>
        <v>0</v>
      </c>
      <c r="BD36" s="54">
        <f t="shared" si="15"/>
        <v>0</v>
      </c>
      <c r="BE36" s="59">
        <f t="shared" si="16"/>
        <v>0</v>
      </c>
      <c r="BF36" s="54">
        <f t="shared" si="17"/>
        <v>0</v>
      </c>
      <c r="BG36" s="128">
        <f t="shared" si="18"/>
        <v>0</v>
      </c>
      <c r="BH36" s="129"/>
    </row>
    <row r="37" spans="2:60" x14ac:dyDescent="0.25">
      <c r="B37" s="21" t="str">
        <f>CONCATENATE(BASE!A26," ",BASE!C26)</f>
        <v xml:space="preserve"> </v>
      </c>
      <c r="C37" s="48"/>
      <c r="D37" s="48"/>
      <c r="E37" s="50">
        <f t="shared" si="0"/>
        <v>0</v>
      </c>
      <c r="F37" s="50">
        <f t="shared" si="1"/>
        <v>0</v>
      </c>
      <c r="G37" s="50">
        <f t="shared" si="2"/>
        <v>0</v>
      </c>
      <c r="H37" s="51"/>
      <c r="I37" s="52"/>
      <c r="J37" s="53"/>
      <c r="K37" s="52"/>
      <c r="L37" s="53"/>
      <c r="M37" s="52"/>
      <c r="N37" s="53"/>
      <c r="O37" s="52"/>
      <c r="P37" s="53"/>
      <c r="Q37" s="52"/>
      <c r="R37" s="53"/>
      <c r="S37" s="52"/>
      <c r="T37" s="53"/>
      <c r="U37" s="52"/>
      <c r="V37" s="53"/>
      <c r="W37" s="52"/>
      <c r="X37" s="53"/>
      <c r="Y37" s="52"/>
      <c r="Z37" s="53"/>
      <c r="AA37" s="52"/>
      <c r="AB37" s="53"/>
      <c r="AC37" s="52"/>
      <c r="AD37" s="53"/>
      <c r="AE37" s="52"/>
      <c r="AF37" s="53"/>
      <c r="AG37" s="52"/>
      <c r="AH37" s="53"/>
      <c r="AI37" s="52"/>
      <c r="AJ37" s="53"/>
      <c r="AK37" s="52"/>
      <c r="AL37" s="53"/>
      <c r="AM37" s="52"/>
      <c r="AN37" s="53"/>
      <c r="AO37" s="52"/>
      <c r="AP37" s="53"/>
      <c r="AQ37" s="52"/>
      <c r="AR37" s="54">
        <f t="shared" si="3"/>
        <v>0</v>
      </c>
      <c r="AS37" s="50">
        <f t="shared" si="4"/>
        <v>0</v>
      </c>
      <c r="AT37" s="55">
        <f t="shared" si="5"/>
        <v>0</v>
      </c>
      <c r="AU37" s="56">
        <f t="shared" si="6"/>
        <v>0</v>
      </c>
      <c r="AV37" s="57">
        <f t="shared" si="7"/>
        <v>0</v>
      </c>
      <c r="AW37" s="58">
        <f t="shared" si="8"/>
        <v>0</v>
      </c>
      <c r="AX37" s="54">
        <f t="shared" si="9"/>
        <v>0</v>
      </c>
      <c r="AY37" s="59">
        <f t="shared" si="10"/>
        <v>0</v>
      </c>
      <c r="AZ37" s="54">
        <f t="shared" si="11"/>
        <v>0</v>
      </c>
      <c r="BA37" s="59">
        <f t="shared" si="12"/>
        <v>0</v>
      </c>
      <c r="BB37" s="54">
        <f t="shared" si="13"/>
        <v>0</v>
      </c>
      <c r="BC37" s="59">
        <f t="shared" si="14"/>
        <v>0</v>
      </c>
      <c r="BD37" s="54">
        <f t="shared" si="15"/>
        <v>0</v>
      </c>
      <c r="BE37" s="59">
        <f t="shared" si="16"/>
        <v>0</v>
      </c>
      <c r="BF37" s="54">
        <f t="shared" si="17"/>
        <v>0</v>
      </c>
      <c r="BG37" s="128">
        <f t="shared" si="18"/>
        <v>0</v>
      </c>
      <c r="BH37" s="129"/>
    </row>
    <row r="38" spans="2:60" x14ac:dyDescent="0.25">
      <c r="B38" s="21" t="str">
        <f>CONCATENATE(BASE!A27," ",BASE!C27)</f>
        <v xml:space="preserve"> </v>
      </c>
      <c r="C38" s="48"/>
      <c r="D38" s="48"/>
      <c r="E38" s="50">
        <f t="shared" si="0"/>
        <v>0</v>
      </c>
      <c r="F38" s="50">
        <f t="shared" si="1"/>
        <v>0</v>
      </c>
      <c r="G38" s="50">
        <f t="shared" si="2"/>
        <v>0</v>
      </c>
      <c r="H38" s="51"/>
      <c r="I38" s="52"/>
      <c r="J38" s="53"/>
      <c r="K38" s="52"/>
      <c r="L38" s="53"/>
      <c r="M38" s="52"/>
      <c r="N38" s="53"/>
      <c r="O38" s="52"/>
      <c r="P38" s="53"/>
      <c r="Q38" s="52"/>
      <c r="R38" s="53"/>
      <c r="S38" s="52"/>
      <c r="T38" s="53"/>
      <c r="U38" s="52"/>
      <c r="V38" s="53"/>
      <c r="W38" s="52"/>
      <c r="X38" s="53"/>
      <c r="Y38" s="52"/>
      <c r="Z38" s="53"/>
      <c r="AA38" s="52"/>
      <c r="AB38" s="53"/>
      <c r="AC38" s="52"/>
      <c r="AD38" s="53"/>
      <c r="AE38" s="52"/>
      <c r="AF38" s="53"/>
      <c r="AG38" s="52"/>
      <c r="AH38" s="53"/>
      <c r="AI38" s="52"/>
      <c r="AJ38" s="53"/>
      <c r="AK38" s="52"/>
      <c r="AL38" s="53"/>
      <c r="AM38" s="52"/>
      <c r="AN38" s="53"/>
      <c r="AO38" s="52"/>
      <c r="AP38" s="53"/>
      <c r="AQ38" s="52"/>
      <c r="AR38" s="54">
        <f t="shared" si="3"/>
        <v>0</v>
      </c>
      <c r="AS38" s="50">
        <f t="shared" si="4"/>
        <v>0</v>
      </c>
      <c r="AT38" s="55">
        <f t="shared" si="5"/>
        <v>0</v>
      </c>
      <c r="AU38" s="56">
        <f t="shared" si="6"/>
        <v>0</v>
      </c>
      <c r="AV38" s="57">
        <f t="shared" si="7"/>
        <v>0</v>
      </c>
      <c r="AW38" s="58">
        <f t="shared" si="8"/>
        <v>0</v>
      </c>
      <c r="AX38" s="54">
        <f t="shared" si="9"/>
        <v>0</v>
      </c>
      <c r="AY38" s="59">
        <f t="shared" si="10"/>
        <v>0</v>
      </c>
      <c r="AZ38" s="54">
        <f t="shared" si="11"/>
        <v>0</v>
      </c>
      <c r="BA38" s="59">
        <f t="shared" si="12"/>
        <v>0</v>
      </c>
      <c r="BB38" s="54">
        <f t="shared" si="13"/>
        <v>0</v>
      </c>
      <c r="BC38" s="59">
        <f t="shared" si="14"/>
        <v>0</v>
      </c>
      <c r="BD38" s="54">
        <f t="shared" si="15"/>
        <v>0</v>
      </c>
      <c r="BE38" s="59">
        <f t="shared" si="16"/>
        <v>0</v>
      </c>
      <c r="BF38" s="54">
        <f t="shared" si="17"/>
        <v>0</v>
      </c>
      <c r="BG38" s="128">
        <f t="shared" si="18"/>
        <v>0</v>
      </c>
      <c r="BH38" s="129"/>
    </row>
    <row r="39" spans="2:60" x14ac:dyDescent="0.25">
      <c r="B39" s="21" t="str">
        <f>CONCATENATE(BASE!A28," ",BASE!C28)</f>
        <v xml:space="preserve"> </v>
      </c>
      <c r="C39" s="48"/>
      <c r="D39" s="48"/>
      <c r="E39" s="50">
        <f t="shared" si="0"/>
        <v>0</v>
      </c>
      <c r="F39" s="50">
        <f t="shared" si="1"/>
        <v>0</v>
      </c>
      <c r="G39" s="50">
        <f t="shared" si="2"/>
        <v>0</v>
      </c>
      <c r="H39" s="51"/>
      <c r="I39" s="52"/>
      <c r="J39" s="53"/>
      <c r="K39" s="52"/>
      <c r="L39" s="53"/>
      <c r="M39" s="52"/>
      <c r="N39" s="53"/>
      <c r="O39" s="52"/>
      <c r="P39" s="53"/>
      <c r="Q39" s="52"/>
      <c r="R39" s="53"/>
      <c r="S39" s="52"/>
      <c r="T39" s="53"/>
      <c r="U39" s="52"/>
      <c r="V39" s="53"/>
      <c r="W39" s="52"/>
      <c r="X39" s="53"/>
      <c r="Y39" s="52"/>
      <c r="Z39" s="53"/>
      <c r="AA39" s="52"/>
      <c r="AB39" s="53"/>
      <c r="AC39" s="52"/>
      <c r="AD39" s="53"/>
      <c r="AE39" s="52"/>
      <c r="AF39" s="53"/>
      <c r="AG39" s="52"/>
      <c r="AH39" s="53"/>
      <c r="AI39" s="52"/>
      <c r="AJ39" s="53"/>
      <c r="AK39" s="52"/>
      <c r="AL39" s="53"/>
      <c r="AM39" s="52"/>
      <c r="AN39" s="53"/>
      <c r="AO39" s="52"/>
      <c r="AP39" s="53"/>
      <c r="AQ39" s="52"/>
      <c r="AR39" s="54">
        <f t="shared" si="3"/>
        <v>0</v>
      </c>
      <c r="AS39" s="50">
        <f t="shared" si="4"/>
        <v>0</v>
      </c>
      <c r="AT39" s="55">
        <f t="shared" si="5"/>
        <v>0</v>
      </c>
      <c r="AU39" s="56">
        <f t="shared" si="6"/>
        <v>0</v>
      </c>
      <c r="AV39" s="57">
        <f t="shared" si="7"/>
        <v>0</v>
      </c>
      <c r="AW39" s="58">
        <f t="shared" si="8"/>
        <v>0</v>
      </c>
      <c r="AX39" s="54">
        <f t="shared" si="9"/>
        <v>0</v>
      </c>
      <c r="AY39" s="59">
        <f t="shared" si="10"/>
        <v>0</v>
      </c>
      <c r="AZ39" s="54">
        <f t="shared" si="11"/>
        <v>0</v>
      </c>
      <c r="BA39" s="59">
        <f t="shared" si="12"/>
        <v>0</v>
      </c>
      <c r="BB39" s="54">
        <f t="shared" si="13"/>
        <v>0</v>
      </c>
      <c r="BC39" s="59">
        <f t="shared" si="14"/>
        <v>0</v>
      </c>
      <c r="BD39" s="54">
        <f t="shared" si="15"/>
        <v>0</v>
      </c>
      <c r="BE39" s="59">
        <f t="shared" si="16"/>
        <v>0</v>
      </c>
      <c r="BF39" s="54">
        <f t="shared" si="17"/>
        <v>0</v>
      </c>
      <c r="BG39" s="128">
        <f t="shared" si="18"/>
        <v>0</v>
      </c>
      <c r="BH39" s="129"/>
    </row>
    <row r="40" spans="2:60" x14ac:dyDescent="0.25">
      <c r="B40" s="21" t="str">
        <f>CONCATENATE(BASE!A29," ",BASE!C29)</f>
        <v xml:space="preserve"> </v>
      </c>
      <c r="C40" s="48"/>
      <c r="D40" s="48"/>
      <c r="E40" s="50">
        <f t="shared" si="0"/>
        <v>0</v>
      </c>
      <c r="F40" s="50">
        <f t="shared" si="1"/>
        <v>0</v>
      </c>
      <c r="G40" s="50">
        <f t="shared" si="2"/>
        <v>0</v>
      </c>
      <c r="H40" s="51"/>
      <c r="I40" s="52"/>
      <c r="J40" s="53"/>
      <c r="K40" s="52"/>
      <c r="L40" s="53"/>
      <c r="M40" s="52"/>
      <c r="N40" s="53"/>
      <c r="O40" s="52"/>
      <c r="P40" s="53"/>
      <c r="Q40" s="52"/>
      <c r="R40" s="53"/>
      <c r="S40" s="52"/>
      <c r="T40" s="53"/>
      <c r="U40" s="52"/>
      <c r="V40" s="53"/>
      <c r="W40" s="52"/>
      <c r="X40" s="53"/>
      <c r="Y40" s="52"/>
      <c r="Z40" s="53"/>
      <c r="AA40" s="52"/>
      <c r="AB40" s="53"/>
      <c r="AC40" s="52"/>
      <c r="AD40" s="53"/>
      <c r="AE40" s="52"/>
      <c r="AF40" s="53"/>
      <c r="AG40" s="52"/>
      <c r="AH40" s="53"/>
      <c r="AI40" s="52"/>
      <c r="AJ40" s="53"/>
      <c r="AK40" s="52"/>
      <c r="AL40" s="53"/>
      <c r="AM40" s="52"/>
      <c r="AN40" s="53"/>
      <c r="AO40" s="52"/>
      <c r="AP40" s="53"/>
      <c r="AQ40" s="52"/>
      <c r="AR40" s="54">
        <f t="shared" si="3"/>
        <v>0</v>
      </c>
      <c r="AS40" s="50">
        <f t="shared" si="4"/>
        <v>0</v>
      </c>
      <c r="AT40" s="55">
        <f t="shared" si="5"/>
        <v>0</v>
      </c>
      <c r="AU40" s="56">
        <f t="shared" si="6"/>
        <v>0</v>
      </c>
      <c r="AV40" s="57">
        <f t="shared" si="7"/>
        <v>0</v>
      </c>
      <c r="AW40" s="58">
        <f t="shared" si="8"/>
        <v>0</v>
      </c>
      <c r="AX40" s="54">
        <f t="shared" si="9"/>
        <v>0</v>
      </c>
      <c r="AY40" s="59">
        <f t="shared" si="10"/>
        <v>0</v>
      </c>
      <c r="AZ40" s="54">
        <f t="shared" si="11"/>
        <v>0</v>
      </c>
      <c r="BA40" s="59">
        <f t="shared" si="12"/>
        <v>0</v>
      </c>
      <c r="BB40" s="54">
        <f t="shared" si="13"/>
        <v>0</v>
      </c>
      <c r="BC40" s="59">
        <f t="shared" si="14"/>
        <v>0</v>
      </c>
      <c r="BD40" s="54">
        <f t="shared" si="15"/>
        <v>0</v>
      </c>
      <c r="BE40" s="59">
        <f t="shared" si="16"/>
        <v>0</v>
      </c>
      <c r="BF40" s="54">
        <f t="shared" si="17"/>
        <v>0</v>
      </c>
      <c r="BG40" s="128">
        <f t="shared" si="18"/>
        <v>0</v>
      </c>
      <c r="BH40" s="129"/>
    </row>
    <row r="41" spans="2:60" x14ac:dyDescent="0.25">
      <c r="B41" s="21" t="str">
        <f>CONCATENATE(BASE!A30," ",BASE!C30)</f>
        <v xml:space="preserve"> </v>
      </c>
      <c r="C41" s="48"/>
      <c r="D41" s="48"/>
      <c r="E41" s="50">
        <f t="shared" si="0"/>
        <v>0</v>
      </c>
      <c r="F41" s="50">
        <f t="shared" si="1"/>
        <v>0</v>
      </c>
      <c r="G41" s="50">
        <f t="shared" si="2"/>
        <v>0</v>
      </c>
      <c r="H41" s="51"/>
      <c r="I41" s="52"/>
      <c r="J41" s="53"/>
      <c r="K41" s="52"/>
      <c r="L41" s="53"/>
      <c r="M41" s="52"/>
      <c r="N41" s="53"/>
      <c r="O41" s="52"/>
      <c r="P41" s="53"/>
      <c r="Q41" s="52"/>
      <c r="R41" s="53"/>
      <c r="S41" s="52"/>
      <c r="T41" s="53"/>
      <c r="U41" s="52"/>
      <c r="V41" s="53"/>
      <c r="W41" s="52"/>
      <c r="X41" s="53"/>
      <c r="Y41" s="52"/>
      <c r="Z41" s="53"/>
      <c r="AA41" s="52"/>
      <c r="AB41" s="53"/>
      <c r="AC41" s="52"/>
      <c r="AD41" s="53"/>
      <c r="AE41" s="52"/>
      <c r="AF41" s="53"/>
      <c r="AG41" s="52"/>
      <c r="AH41" s="53"/>
      <c r="AI41" s="52"/>
      <c r="AJ41" s="53"/>
      <c r="AK41" s="52"/>
      <c r="AL41" s="53"/>
      <c r="AM41" s="52"/>
      <c r="AN41" s="53"/>
      <c r="AO41" s="52"/>
      <c r="AP41" s="53"/>
      <c r="AQ41" s="52"/>
      <c r="AR41" s="54">
        <f t="shared" si="3"/>
        <v>0</v>
      </c>
      <c r="AS41" s="50">
        <f t="shared" si="4"/>
        <v>0</v>
      </c>
      <c r="AT41" s="55">
        <f t="shared" si="5"/>
        <v>0</v>
      </c>
      <c r="AU41" s="56">
        <f t="shared" si="6"/>
        <v>0</v>
      </c>
      <c r="AV41" s="57">
        <f t="shared" si="7"/>
        <v>0</v>
      </c>
      <c r="AW41" s="58">
        <f t="shared" si="8"/>
        <v>0</v>
      </c>
      <c r="AX41" s="54">
        <f t="shared" si="9"/>
        <v>0</v>
      </c>
      <c r="AY41" s="59">
        <f t="shared" si="10"/>
        <v>0</v>
      </c>
      <c r="AZ41" s="54">
        <f t="shared" si="11"/>
        <v>0</v>
      </c>
      <c r="BA41" s="59">
        <f t="shared" si="12"/>
        <v>0</v>
      </c>
      <c r="BB41" s="54">
        <f t="shared" si="13"/>
        <v>0</v>
      </c>
      <c r="BC41" s="59">
        <f t="shared" si="14"/>
        <v>0</v>
      </c>
      <c r="BD41" s="54">
        <f t="shared" si="15"/>
        <v>0</v>
      </c>
      <c r="BE41" s="59">
        <f t="shared" si="16"/>
        <v>0</v>
      </c>
      <c r="BF41" s="54">
        <f t="shared" si="17"/>
        <v>0</v>
      </c>
      <c r="BG41" s="128">
        <f t="shared" si="18"/>
        <v>0</v>
      </c>
      <c r="BH41" s="129"/>
    </row>
    <row r="42" spans="2:60" x14ac:dyDescent="0.25">
      <c r="B42" s="21" t="str">
        <f>CONCATENATE(BASE!A31," ",BASE!C31)</f>
        <v xml:space="preserve"> </v>
      </c>
      <c r="C42" s="48"/>
      <c r="D42" s="48"/>
      <c r="E42" s="50">
        <f t="shared" si="0"/>
        <v>0</v>
      </c>
      <c r="F42" s="50">
        <f t="shared" si="1"/>
        <v>0</v>
      </c>
      <c r="G42" s="50">
        <f t="shared" si="2"/>
        <v>0</v>
      </c>
      <c r="H42" s="51"/>
      <c r="I42" s="52"/>
      <c r="J42" s="53"/>
      <c r="K42" s="52"/>
      <c r="L42" s="53"/>
      <c r="M42" s="52"/>
      <c r="N42" s="53"/>
      <c r="O42" s="52"/>
      <c r="P42" s="53"/>
      <c r="Q42" s="52"/>
      <c r="R42" s="53"/>
      <c r="S42" s="52"/>
      <c r="T42" s="53"/>
      <c r="U42" s="52"/>
      <c r="V42" s="53"/>
      <c r="W42" s="52"/>
      <c r="X42" s="53"/>
      <c r="Y42" s="52"/>
      <c r="Z42" s="53"/>
      <c r="AA42" s="52"/>
      <c r="AB42" s="53"/>
      <c r="AC42" s="52"/>
      <c r="AD42" s="53"/>
      <c r="AE42" s="52"/>
      <c r="AF42" s="53"/>
      <c r="AG42" s="52"/>
      <c r="AH42" s="53"/>
      <c r="AI42" s="52"/>
      <c r="AJ42" s="53"/>
      <c r="AK42" s="52"/>
      <c r="AL42" s="53"/>
      <c r="AM42" s="52"/>
      <c r="AN42" s="53"/>
      <c r="AO42" s="52"/>
      <c r="AP42" s="53"/>
      <c r="AQ42" s="52"/>
      <c r="AR42" s="54">
        <f t="shared" si="3"/>
        <v>0</v>
      </c>
      <c r="AS42" s="50">
        <f t="shared" si="4"/>
        <v>0</v>
      </c>
      <c r="AT42" s="55">
        <f t="shared" si="5"/>
        <v>0</v>
      </c>
      <c r="AU42" s="56">
        <f t="shared" si="6"/>
        <v>0</v>
      </c>
      <c r="AV42" s="57">
        <f t="shared" si="7"/>
        <v>0</v>
      </c>
      <c r="AW42" s="58">
        <f t="shared" si="8"/>
        <v>0</v>
      </c>
      <c r="AX42" s="54">
        <f t="shared" si="9"/>
        <v>0</v>
      </c>
      <c r="AY42" s="59">
        <f t="shared" si="10"/>
        <v>0</v>
      </c>
      <c r="AZ42" s="54">
        <f t="shared" si="11"/>
        <v>0</v>
      </c>
      <c r="BA42" s="59">
        <f t="shared" si="12"/>
        <v>0</v>
      </c>
      <c r="BB42" s="54">
        <f t="shared" si="13"/>
        <v>0</v>
      </c>
      <c r="BC42" s="59">
        <f t="shared" si="14"/>
        <v>0</v>
      </c>
      <c r="BD42" s="54">
        <f t="shared" si="15"/>
        <v>0</v>
      </c>
      <c r="BE42" s="59">
        <f t="shared" si="16"/>
        <v>0</v>
      </c>
      <c r="BF42" s="54">
        <f t="shared" si="17"/>
        <v>0</v>
      </c>
      <c r="BG42" s="128">
        <f t="shared" si="18"/>
        <v>0</v>
      </c>
      <c r="BH42" s="129"/>
    </row>
    <row r="43" spans="2:60" x14ac:dyDescent="0.25">
      <c r="B43" s="21" t="str">
        <f>CONCATENATE(BASE!A32," ",BASE!C32)</f>
        <v xml:space="preserve"> </v>
      </c>
      <c r="C43" s="48"/>
      <c r="D43" s="48"/>
      <c r="E43" s="50">
        <f t="shared" si="0"/>
        <v>0</v>
      </c>
      <c r="F43" s="50">
        <f t="shared" si="1"/>
        <v>0</v>
      </c>
      <c r="G43" s="50">
        <f t="shared" si="2"/>
        <v>0</v>
      </c>
      <c r="H43" s="51"/>
      <c r="I43" s="52"/>
      <c r="J43" s="53"/>
      <c r="K43" s="52"/>
      <c r="L43" s="53"/>
      <c r="M43" s="52"/>
      <c r="N43" s="53"/>
      <c r="O43" s="52"/>
      <c r="P43" s="53"/>
      <c r="Q43" s="52"/>
      <c r="R43" s="53"/>
      <c r="S43" s="52"/>
      <c r="T43" s="53"/>
      <c r="U43" s="52"/>
      <c r="V43" s="53"/>
      <c r="W43" s="52"/>
      <c r="X43" s="53"/>
      <c r="Y43" s="52"/>
      <c r="Z43" s="53"/>
      <c r="AA43" s="52"/>
      <c r="AB43" s="53"/>
      <c r="AC43" s="52"/>
      <c r="AD43" s="53"/>
      <c r="AE43" s="52"/>
      <c r="AF43" s="53"/>
      <c r="AG43" s="52"/>
      <c r="AH43" s="53"/>
      <c r="AI43" s="52"/>
      <c r="AJ43" s="53"/>
      <c r="AK43" s="52"/>
      <c r="AL43" s="53"/>
      <c r="AM43" s="52"/>
      <c r="AN43" s="53"/>
      <c r="AO43" s="52"/>
      <c r="AP43" s="53"/>
      <c r="AQ43" s="52"/>
      <c r="AR43" s="54">
        <f t="shared" si="3"/>
        <v>0</v>
      </c>
      <c r="AS43" s="50">
        <f t="shared" si="4"/>
        <v>0</v>
      </c>
      <c r="AT43" s="55">
        <f t="shared" si="5"/>
        <v>0</v>
      </c>
      <c r="AU43" s="56">
        <f t="shared" si="6"/>
        <v>0</v>
      </c>
      <c r="AV43" s="57">
        <f t="shared" si="7"/>
        <v>0</v>
      </c>
      <c r="AW43" s="58">
        <f t="shared" si="8"/>
        <v>0</v>
      </c>
      <c r="AX43" s="54">
        <f t="shared" si="9"/>
        <v>0</v>
      </c>
      <c r="AY43" s="59">
        <f t="shared" si="10"/>
        <v>0</v>
      </c>
      <c r="AZ43" s="54">
        <f t="shared" si="11"/>
        <v>0</v>
      </c>
      <c r="BA43" s="59">
        <f t="shared" si="12"/>
        <v>0</v>
      </c>
      <c r="BB43" s="54">
        <f t="shared" si="13"/>
        <v>0</v>
      </c>
      <c r="BC43" s="59">
        <f t="shared" si="14"/>
        <v>0</v>
      </c>
      <c r="BD43" s="54">
        <f t="shared" si="15"/>
        <v>0</v>
      </c>
      <c r="BE43" s="59">
        <f t="shared" si="16"/>
        <v>0</v>
      </c>
      <c r="BF43" s="54">
        <f t="shared" si="17"/>
        <v>0</v>
      </c>
      <c r="BG43" s="128">
        <f t="shared" si="18"/>
        <v>0</v>
      </c>
      <c r="BH43" s="129"/>
    </row>
    <row r="44" spans="2:60" x14ac:dyDescent="0.25">
      <c r="B44" s="21" t="str">
        <f>CONCATENATE(BASE!A33," ",BASE!C33)</f>
        <v xml:space="preserve"> </v>
      </c>
      <c r="C44" s="48"/>
      <c r="D44" s="48"/>
      <c r="E44" s="50">
        <f t="shared" si="0"/>
        <v>0</v>
      </c>
      <c r="F44" s="50">
        <f t="shared" si="1"/>
        <v>0</v>
      </c>
      <c r="G44" s="50">
        <f t="shared" si="2"/>
        <v>0</v>
      </c>
      <c r="H44" s="51"/>
      <c r="I44" s="52"/>
      <c r="J44" s="53"/>
      <c r="K44" s="52"/>
      <c r="L44" s="53"/>
      <c r="M44" s="52"/>
      <c r="N44" s="53"/>
      <c r="O44" s="52"/>
      <c r="P44" s="53"/>
      <c r="Q44" s="52"/>
      <c r="R44" s="53"/>
      <c r="S44" s="52"/>
      <c r="T44" s="53"/>
      <c r="U44" s="52"/>
      <c r="V44" s="53"/>
      <c r="W44" s="52"/>
      <c r="X44" s="53"/>
      <c r="Y44" s="52"/>
      <c r="Z44" s="53"/>
      <c r="AA44" s="52"/>
      <c r="AB44" s="53"/>
      <c r="AC44" s="52"/>
      <c r="AD44" s="53"/>
      <c r="AE44" s="52"/>
      <c r="AF44" s="53"/>
      <c r="AG44" s="52"/>
      <c r="AH44" s="53"/>
      <c r="AI44" s="52"/>
      <c r="AJ44" s="53"/>
      <c r="AK44" s="52"/>
      <c r="AL44" s="53"/>
      <c r="AM44" s="52"/>
      <c r="AN44" s="53"/>
      <c r="AO44" s="52"/>
      <c r="AP44" s="53"/>
      <c r="AQ44" s="52"/>
      <c r="AR44" s="54">
        <f t="shared" si="3"/>
        <v>0</v>
      </c>
      <c r="AS44" s="50">
        <f t="shared" si="4"/>
        <v>0</v>
      </c>
      <c r="AT44" s="55">
        <f t="shared" si="5"/>
        <v>0</v>
      </c>
      <c r="AU44" s="56">
        <f t="shared" si="6"/>
        <v>0</v>
      </c>
      <c r="AV44" s="57">
        <f t="shared" si="7"/>
        <v>0</v>
      </c>
      <c r="AW44" s="58">
        <f t="shared" si="8"/>
        <v>0</v>
      </c>
      <c r="AX44" s="54">
        <f t="shared" si="9"/>
        <v>0</v>
      </c>
      <c r="AY44" s="59">
        <f t="shared" si="10"/>
        <v>0</v>
      </c>
      <c r="AZ44" s="54">
        <f t="shared" si="11"/>
        <v>0</v>
      </c>
      <c r="BA44" s="59">
        <f t="shared" si="12"/>
        <v>0</v>
      </c>
      <c r="BB44" s="54">
        <f t="shared" si="13"/>
        <v>0</v>
      </c>
      <c r="BC44" s="59">
        <f t="shared" si="14"/>
        <v>0</v>
      </c>
      <c r="BD44" s="54">
        <f t="shared" si="15"/>
        <v>0</v>
      </c>
      <c r="BE44" s="59">
        <f t="shared" si="16"/>
        <v>0</v>
      </c>
      <c r="BF44" s="54">
        <f t="shared" si="17"/>
        <v>0</v>
      </c>
      <c r="BG44" s="128">
        <f t="shared" si="18"/>
        <v>0</v>
      </c>
      <c r="BH44" s="129"/>
    </row>
    <row r="45" spans="2:60" x14ac:dyDescent="0.25">
      <c r="B45" s="21" t="str">
        <f>CONCATENATE(BASE!A34," ",BASE!C34)</f>
        <v xml:space="preserve"> </v>
      </c>
      <c r="C45" s="48"/>
      <c r="D45" s="48"/>
      <c r="E45" s="50">
        <f t="shared" si="0"/>
        <v>0</v>
      </c>
      <c r="F45" s="50">
        <f t="shared" si="1"/>
        <v>0</v>
      </c>
      <c r="G45" s="50">
        <f t="shared" si="2"/>
        <v>0</v>
      </c>
      <c r="H45" s="51"/>
      <c r="I45" s="52"/>
      <c r="J45" s="53"/>
      <c r="K45" s="52"/>
      <c r="L45" s="53"/>
      <c r="M45" s="52"/>
      <c r="N45" s="53"/>
      <c r="O45" s="52"/>
      <c r="P45" s="53"/>
      <c r="Q45" s="52"/>
      <c r="R45" s="53"/>
      <c r="S45" s="52"/>
      <c r="T45" s="53"/>
      <c r="U45" s="52"/>
      <c r="V45" s="53"/>
      <c r="W45" s="52"/>
      <c r="X45" s="53"/>
      <c r="Y45" s="52"/>
      <c r="Z45" s="53"/>
      <c r="AA45" s="52"/>
      <c r="AB45" s="53"/>
      <c r="AC45" s="52"/>
      <c r="AD45" s="53"/>
      <c r="AE45" s="52"/>
      <c r="AF45" s="53"/>
      <c r="AG45" s="52"/>
      <c r="AH45" s="53"/>
      <c r="AI45" s="52"/>
      <c r="AJ45" s="53"/>
      <c r="AK45" s="52"/>
      <c r="AL45" s="53"/>
      <c r="AM45" s="52"/>
      <c r="AN45" s="53"/>
      <c r="AO45" s="52"/>
      <c r="AP45" s="53"/>
      <c r="AQ45" s="52"/>
      <c r="AR45" s="54">
        <f t="shared" si="3"/>
        <v>0</v>
      </c>
      <c r="AS45" s="50">
        <f t="shared" si="4"/>
        <v>0</v>
      </c>
      <c r="AT45" s="55">
        <f t="shared" si="5"/>
        <v>0</v>
      </c>
      <c r="AU45" s="56">
        <f t="shared" si="6"/>
        <v>0</v>
      </c>
      <c r="AV45" s="57">
        <f t="shared" si="7"/>
        <v>0</v>
      </c>
      <c r="AW45" s="58">
        <f t="shared" si="8"/>
        <v>0</v>
      </c>
      <c r="AX45" s="54">
        <f t="shared" si="9"/>
        <v>0</v>
      </c>
      <c r="AY45" s="59">
        <f t="shared" si="10"/>
        <v>0</v>
      </c>
      <c r="AZ45" s="54">
        <f t="shared" si="11"/>
        <v>0</v>
      </c>
      <c r="BA45" s="59">
        <f t="shared" si="12"/>
        <v>0</v>
      </c>
      <c r="BB45" s="54">
        <f t="shared" si="13"/>
        <v>0</v>
      </c>
      <c r="BC45" s="59">
        <f t="shared" si="14"/>
        <v>0</v>
      </c>
      <c r="BD45" s="54">
        <f t="shared" si="15"/>
        <v>0</v>
      </c>
      <c r="BE45" s="59">
        <f t="shared" si="16"/>
        <v>0</v>
      </c>
      <c r="BF45" s="54">
        <f t="shared" si="17"/>
        <v>0</v>
      </c>
      <c r="BG45" s="128">
        <f t="shared" si="18"/>
        <v>0</v>
      </c>
      <c r="BH45" s="129"/>
    </row>
    <row r="46" spans="2:60" x14ac:dyDescent="0.25">
      <c r="B46" s="21" t="str">
        <f>CONCATENATE(BASE!A35," ",BASE!C35)</f>
        <v xml:space="preserve"> </v>
      </c>
      <c r="C46" s="48"/>
      <c r="D46" s="48"/>
      <c r="E46" s="50">
        <f t="shared" si="0"/>
        <v>0</v>
      </c>
      <c r="F46" s="50">
        <f t="shared" si="1"/>
        <v>0</v>
      </c>
      <c r="G46" s="50">
        <f t="shared" si="2"/>
        <v>0</v>
      </c>
      <c r="H46" s="51"/>
      <c r="I46" s="52"/>
      <c r="J46" s="53"/>
      <c r="K46" s="52"/>
      <c r="L46" s="53"/>
      <c r="M46" s="52"/>
      <c r="N46" s="53"/>
      <c r="O46" s="52"/>
      <c r="P46" s="53"/>
      <c r="Q46" s="52"/>
      <c r="R46" s="53"/>
      <c r="S46" s="52"/>
      <c r="T46" s="53"/>
      <c r="U46" s="52"/>
      <c r="V46" s="53"/>
      <c r="W46" s="52"/>
      <c r="X46" s="53"/>
      <c r="Y46" s="52"/>
      <c r="Z46" s="53"/>
      <c r="AA46" s="52"/>
      <c r="AB46" s="53"/>
      <c r="AC46" s="52"/>
      <c r="AD46" s="53"/>
      <c r="AE46" s="52"/>
      <c r="AF46" s="53"/>
      <c r="AG46" s="52"/>
      <c r="AH46" s="53"/>
      <c r="AI46" s="52"/>
      <c r="AJ46" s="53"/>
      <c r="AK46" s="52"/>
      <c r="AL46" s="53"/>
      <c r="AM46" s="52"/>
      <c r="AN46" s="53"/>
      <c r="AO46" s="52"/>
      <c r="AP46" s="53"/>
      <c r="AQ46" s="52"/>
      <c r="AR46" s="54">
        <f t="shared" si="3"/>
        <v>0</v>
      </c>
      <c r="AS46" s="50">
        <f t="shared" si="4"/>
        <v>0</v>
      </c>
      <c r="AT46" s="55">
        <f t="shared" si="5"/>
        <v>0</v>
      </c>
      <c r="AU46" s="56">
        <f t="shared" si="6"/>
        <v>0</v>
      </c>
      <c r="AV46" s="57">
        <f t="shared" si="7"/>
        <v>0</v>
      </c>
      <c r="AW46" s="58">
        <f t="shared" si="8"/>
        <v>0</v>
      </c>
      <c r="AX46" s="54">
        <f t="shared" si="9"/>
        <v>0</v>
      </c>
      <c r="AY46" s="59">
        <f t="shared" si="10"/>
        <v>0</v>
      </c>
      <c r="AZ46" s="54">
        <f t="shared" si="11"/>
        <v>0</v>
      </c>
      <c r="BA46" s="59">
        <f t="shared" si="12"/>
        <v>0</v>
      </c>
      <c r="BB46" s="54">
        <f t="shared" si="13"/>
        <v>0</v>
      </c>
      <c r="BC46" s="59">
        <f t="shared" si="14"/>
        <v>0</v>
      </c>
      <c r="BD46" s="54">
        <f t="shared" si="15"/>
        <v>0</v>
      </c>
      <c r="BE46" s="59">
        <f t="shared" si="16"/>
        <v>0</v>
      </c>
      <c r="BF46" s="54">
        <f t="shared" si="17"/>
        <v>0</v>
      </c>
      <c r="BG46" s="128">
        <f t="shared" si="18"/>
        <v>0</v>
      </c>
      <c r="BH46" s="129"/>
    </row>
    <row r="47" spans="2:60" x14ac:dyDescent="0.25">
      <c r="B47" s="21" t="str">
        <f>CONCATENATE(BASE!A36," ",BASE!C36)</f>
        <v xml:space="preserve"> </v>
      </c>
      <c r="C47" s="48"/>
      <c r="D47" s="48"/>
      <c r="E47" s="50">
        <f t="shared" si="0"/>
        <v>0</v>
      </c>
      <c r="F47" s="50">
        <f t="shared" si="1"/>
        <v>0</v>
      </c>
      <c r="G47" s="50">
        <f t="shared" si="2"/>
        <v>0</v>
      </c>
      <c r="H47" s="51"/>
      <c r="I47" s="52"/>
      <c r="J47" s="53"/>
      <c r="K47" s="52"/>
      <c r="L47" s="53"/>
      <c r="M47" s="52"/>
      <c r="N47" s="53"/>
      <c r="O47" s="52"/>
      <c r="P47" s="53"/>
      <c r="Q47" s="52"/>
      <c r="R47" s="53"/>
      <c r="S47" s="52"/>
      <c r="T47" s="53"/>
      <c r="U47" s="52"/>
      <c r="V47" s="53"/>
      <c r="W47" s="52"/>
      <c r="X47" s="53"/>
      <c r="Y47" s="52"/>
      <c r="Z47" s="53"/>
      <c r="AA47" s="52"/>
      <c r="AB47" s="53"/>
      <c r="AC47" s="52"/>
      <c r="AD47" s="53"/>
      <c r="AE47" s="52"/>
      <c r="AF47" s="53"/>
      <c r="AG47" s="52"/>
      <c r="AH47" s="53"/>
      <c r="AI47" s="52"/>
      <c r="AJ47" s="53"/>
      <c r="AK47" s="52"/>
      <c r="AL47" s="53"/>
      <c r="AM47" s="52"/>
      <c r="AN47" s="53"/>
      <c r="AO47" s="52"/>
      <c r="AP47" s="53"/>
      <c r="AQ47" s="52"/>
      <c r="AR47" s="54">
        <f t="shared" si="3"/>
        <v>0</v>
      </c>
      <c r="AS47" s="50">
        <f t="shared" si="4"/>
        <v>0</v>
      </c>
      <c r="AT47" s="55">
        <f t="shared" si="5"/>
        <v>0</v>
      </c>
      <c r="AU47" s="56">
        <f t="shared" si="6"/>
        <v>0</v>
      </c>
      <c r="AV47" s="57">
        <f t="shared" si="7"/>
        <v>0</v>
      </c>
      <c r="AW47" s="58">
        <f t="shared" si="8"/>
        <v>0</v>
      </c>
      <c r="AX47" s="54">
        <f t="shared" si="9"/>
        <v>0</v>
      </c>
      <c r="AY47" s="59">
        <f t="shared" si="10"/>
        <v>0</v>
      </c>
      <c r="AZ47" s="54">
        <f t="shared" si="11"/>
        <v>0</v>
      </c>
      <c r="BA47" s="59">
        <f t="shared" si="12"/>
        <v>0</v>
      </c>
      <c r="BB47" s="54">
        <f t="shared" si="13"/>
        <v>0</v>
      </c>
      <c r="BC47" s="59">
        <f t="shared" si="14"/>
        <v>0</v>
      </c>
      <c r="BD47" s="54">
        <f t="shared" si="15"/>
        <v>0</v>
      </c>
      <c r="BE47" s="59">
        <f t="shared" si="16"/>
        <v>0</v>
      </c>
      <c r="BF47" s="54">
        <f t="shared" si="17"/>
        <v>0</v>
      </c>
      <c r="BG47" s="128">
        <f t="shared" si="18"/>
        <v>0</v>
      </c>
      <c r="BH47" s="129"/>
    </row>
    <row r="48" spans="2:60" x14ac:dyDescent="0.25">
      <c r="B48" s="21" t="str">
        <f>CONCATENATE(BASE!A37," ",BASE!C37)</f>
        <v xml:space="preserve"> </v>
      </c>
      <c r="C48" s="48"/>
      <c r="D48" s="48"/>
      <c r="E48" s="50">
        <f t="shared" si="0"/>
        <v>0</v>
      </c>
      <c r="F48" s="50">
        <f t="shared" si="1"/>
        <v>0</v>
      </c>
      <c r="G48" s="50">
        <f t="shared" si="2"/>
        <v>0</v>
      </c>
      <c r="H48" s="51"/>
      <c r="I48" s="52"/>
      <c r="J48" s="53"/>
      <c r="K48" s="52"/>
      <c r="L48" s="53"/>
      <c r="M48" s="52"/>
      <c r="N48" s="53"/>
      <c r="O48" s="52"/>
      <c r="P48" s="53"/>
      <c r="Q48" s="52"/>
      <c r="R48" s="53"/>
      <c r="S48" s="52"/>
      <c r="T48" s="53"/>
      <c r="U48" s="52"/>
      <c r="V48" s="53"/>
      <c r="W48" s="52"/>
      <c r="X48" s="53"/>
      <c r="Y48" s="52"/>
      <c r="Z48" s="53"/>
      <c r="AA48" s="52"/>
      <c r="AB48" s="53"/>
      <c r="AC48" s="52"/>
      <c r="AD48" s="53"/>
      <c r="AE48" s="52"/>
      <c r="AF48" s="53"/>
      <c r="AG48" s="52"/>
      <c r="AH48" s="53"/>
      <c r="AI48" s="52"/>
      <c r="AJ48" s="53"/>
      <c r="AK48" s="52"/>
      <c r="AL48" s="53"/>
      <c r="AM48" s="52"/>
      <c r="AN48" s="53"/>
      <c r="AO48" s="52"/>
      <c r="AP48" s="53"/>
      <c r="AQ48" s="52"/>
      <c r="AR48" s="54">
        <f t="shared" si="3"/>
        <v>0</v>
      </c>
      <c r="AS48" s="50">
        <f t="shared" si="4"/>
        <v>0</v>
      </c>
      <c r="AT48" s="55">
        <f t="shared" si="5"/>
        <v>0</v>
      </c>
      <c r="AU48" s="56">
        <f t="shared" si="6"/>
        <v>0</v>
      </c>
      <c r="AV48" s="57">
        <f t="shared" si="7"/>
        <v>0</v>
      </c>
      <c r="AW48" s="58">
        <f t="shared" si="8"/>
        <v>0</v>
      </c>
      <c r="AX48" s="54">
        <f t="shared" si="9"/>
        <v>0</v>
      </c>
      <c r="AY48" s="59">
        <f t="shared" si="10"/>
        <v>0</v>
      </c>
      <c r="AZ48" s="54">
        <f t="shared" si="11"/>
        <v>0</v>
      </c>
      <c r="BA48" s="59">
        <f t="shared" si="12"/>
        <v>0</v>
      </c>
      <c r="BB48" s="54">
        <f t="shared" si="13"/>
        <v>0</v>
      </c>
      <c r="BC48" s="59">
        <f t="shared" si="14"/>
        <v>0</v>
      </c>
      <c r="BD48" s="54">
        <f t="shared" si="15"/>
        <v>0</v>
      </c>
      <c r="BE48" s="59">
        <f t="shared" si="16"/>
        <v>0</v>
      </c>
      <c r="BF48" s="54">
        <f t="shared" si="17"/>
        <v>0</v>
      </c>
      <c r="BG48" s="128">
        <f t="shared" si="18"/>
        <v>0</v>
      </c>
      <c r="BH48" s="129"/>
    </row>
    <row r="49" spans="2:60" x14ac:dyDescent="0.25">
      <c r="B49" s="21" t="str">
        <f>CONCATENATE(BASE!A38," ",BASE!C38)</f>
        <v xml:space="preserve"> </v>
      </c>
      <c r="C49" s="48"/>
      <c r="D49" s="48"/>
      <c r="E49" s="50">
        <f t="shared" si="0"/>
        <v>0</v>
      </c>
      <c r="F49" s="50">
        <f t="shared" si="1"/>
        <v>0</v>
      </c>
      <c r="G49" s="50">
        <f t="shared" si="2"/>
        <v>0</v>
      </c>
      <c r="H49" s="51"/>
      <c r="I49" s="52"/>
      <c r="J49" s="53"/>
      <c r="K49" s="52"/>
      <c r="L49" s="53"/>
      <c r="M49" s="52"/>
      <c r="N49" s="53"/>
      <c r="O49" s="52"/>
      <c r="P49" s="53"/>
      <c r="Q49" s="52"/>
      <c r="R49" s="53"/>
      <c r="S49" s="52"/>
      <c r="T49" s="53"/>
      <c r="U49" s="52"/>
      <c r="V49" s="53"/>
      <c r="W49" s="52"/>
      <c r="X49" s="53"/>
      <c r="Y49" s="52"/>
      <c r="Z49" s="53"/>
      <c r="AA49" s="52"/>
      <c r="AB49" s="53"/>
      <c r="AC49" s="52"/>
      <c r="AD49" s="53"/>
      <c r="AE49" s="52"/>
      <c r="AF49" s="53"/>
      <c r="AG49" s="52"/>
      <c r="AH49" s="53"/>
      <c r="AI49" s="52"/>
      <c r="AJ49" s="53"/>
      <c r="AK49" s="52"/>
      <c r="AL49" s="53"/>
      <c r="AM49" s="52"/>
      <c r="AN49" s="53"/>
      <c r="AO49" s="52"/>
      <c r="AP49" s="53"/>
      <c r="AQ49" s="52"/>
      <c r="AR49" s="54">
        <f t="shared" si="3"/>
        <v>0</v>
      </c>
      <c r="AS49" s="50">
        <f t="shared" si="4"/>
        <v>0</v>
      </c>
      <c r="AT49" s="55">
        <f t="shared" si="5"/>
        <v>0</v>
      </c>
      <c r="AU49" s="56">
        <f t="shared" si="6"/>
        <v>0</v>
      </c>
      <c r="AV49" s="57">
        <f t="shared" si="7"/>
        <v>0</v>
      </c>
      <c r="AW49" s="58">
        <f t="shared" si="8"/>
        <v>0</v>
      </c>
      <c r="AX49" s="54">
        <f t="shared" si="9"/>
        <v>0</v>
      </c>
      <c r="AY49" s="59">
        <f t="shared" si="10"/>
        <v>0</v>
      </c>
      <c r="AZ49" s="54">
        <f t="shared" si="11"/>
        <v>0</v>
      </c>
      <c r="BA49" s="59">
        <f t="shared" si="12"/>
        <v>0</v>
      </c>
      <c r="BB49" s="54">
        <f t="shared" si="13"/>
        <v>0</v>
      </c>
      <c r="BC49" s="59">
        <f t="shared" si="14"/>
        <v>0</v>
      </c>
      <c r="BD49" s="54">
        <f t="shared" si="15"/>
        <v>0</v>
      </c>
      <c r="BE49" s="59">
        <f t="shared" si="16"/>
        <v>0</v>
      </c>
      <c r="BF49" s="54">
        <f t="shared" si="17"/>
        <v>0</v>
      </c>
      <c r="BG49" s="128">
        <f t="shared" si="18"/>
        <v>0</v>
      </c>
      <c r="BH49" s="129"/>
    </row>
    <row r="50" spans="2:60" x14ac:dyDescent="0.25">
      <c r="B50" s="21" t="str">
        <f>CONCATENATE(BASE!A39," ",BASE!C39)</f>
        <v xml:space="preserve"> </v>
      </c>
      <c r="C50" s="48"/>
      <c r="D50" s="48"/>
      <c r="E50" s="50">
        <f t="shared" si="0"/>
        <v>0</v>
      </c>
      <c r="F50" s="50">
        <f t="shared" si="1"/>
        <v>0</v>
      </c>
      <c r="G50" s="50">
        <f t="shared" si="2"/>
        <v>0</v>
      </c>
      <c r="H50" s="51"/>
      <c r="I50" s="52"/>
      <c r="J50" s="53"/>
      <c r="K50" s="52"/>
      <c r="L50" s="53"/>
      <c r="M50" s="52"/>
      <c r="N50" s="53"/>
      <c r="O50" s="52"/>
      <c r="P50" s="53"/>
      <c r="Q50" s="52"/>
      <c r="R50" s="53"/>
      <c r="S50" s="52"/>
      <c r="T50" s="53"/>
      <c r="U50" s="52"/>
      <c r="V50" s="53"/>
      <c r="W50" s="52"/>
      <c r="X50" s="53"/>
      <c r="Y50" s="52"/>
      <c r="Z50" s="53"/>
      <c r="AA50" s="52"/>
      <c r="AB50" s="53"/>
      <c r="AC50" s="52"/>
      <c r="AD50" s="53"/>
      <c r="AE50" s="52"/>
      <c r="AF50" s="53"/>
      <c r="AG50" s="52"/>
      <c r="AH50" s="53"/>
      <c r="AI50" s="52"/>
      <c r="AJ50" s="53"/>
      <c r="AK50" s="52"/>
      <c r="AL50" s="53"/>
      <c r="AM50" s="52"/>
      <c r="AN50" s="53"/>
      <c r="AO50" s="52"/>
      <c r="AP50" s="53"/>
      <c r="AQ50" s="52"/>
      <c r="AR50" s="54">
        <f t="shared" si="3"/>
        <v>0</v>
      </c>
      <c r="AS50" s="50">
        <f t="shared" si="4"/>
        <v>0</v>
      </c>
      <c r="AT50" s="55">
        <f t="shared" si="5"/>
        <v>0</v>
      </c>
      <c r="AU50" s="56">
        <f t="shared" si="6"/>
        <v>0</v>
      </c>
      <c r="AV50" s="57">
        <f t="shared" si="7"/>
        <v>0</v>
      </c>
      <c r="AW50" s="58">
        <f t="shared" si="8"/>
        <v>0</v>
      </c>
      <c r="AX50" s="54">
        <f t="shared" si="9"/>
        <v>0</v>
      </c>
      <c r="AY50" s="59">
        <f t="shared" si="10"/>
        <v>0</v>
      </c>
      <c r="AZ50" s="54">
        <f t="shared" si="11"/>
        <v>0</v>
      </c>
      <c r="BA50" s="59">
        <f t="shared" si="12"/>
        <v>0</v>
      </c>
      <c r="BB50" s="54">
        <f t="shared" si="13"/>
        <v>0</v>
      </c>
      <c r="BC50" s="59">
        <f t="shared" si="14"/>
        <v>0</v>
      </c>
      <c r="BD50" s="54">
        <f t="shared" si="15"/>
        <v>0</v>
      </c>
      <c r="BE50" s="59">
        <f t="shared" si="16"/>
        <v>0</v>
      </c>
      <c r="BF50" s="54">
        <f t="shared" si="17"/>
        <v>0</v>
      </c>
      <c r="BG50" s="128">
        <f t="shared" si="18"/>
        <v>0</v>
      </c>
      <c r="BH50" s="129"/>
    </row>
    <row r="51" spans="2:60" x14ac:dyDescent="0.25">
      <c r="B51" s="21" t="str">
        <f>CONCATENATE(BASE!A40," ",BASE!C40)</f>
        <v xml:space="preserve"> </v>
      </c>
      <c r="C51" s="48"/>
      <c r="D51" s="48"/>
      <c r="E51" s="50">
        <f t="shared" si="0"/>
        <v>0</v>
      </c>
      <c r="F51" s="50">
        <f t="shared" si="1"/>
        <v>0</v>
      </c>
      <c r="G51" s="50">
        <f t="shared" si="2"/>
        <v>0</v>
      </c>
      <c r="H51" s="51"/>
      <c r="I51" s="52"/>
      <c r="J51" s="53"/>
      <c r="K51" s="52"/>
      <c r="L51" s="53"/>
      <c r="M51" s="52"/>
      <c r="N51" s="53"/>
      <c r="O51" s="52"/>
      <c r="P51" s="53"/>
      <c r="Q51" s="52"/>
      <c r="R51" s="53"/>
      <c r="S51" s="52"/>
      <c r="T51" s="53"/>
      <c r="U51" s="52"/>
      <c r="V51" s="53"/>
      <c r="W51" s="52"/>
      <c r="X51" s="53"/>
      <c r="Y51" s="52"/>
      <c r="Z51" s="53"/>
      <c r="AA51" s="52"/>
      <c r="AB51" s="53"/>
      <c r="AC51" s="52"/>
      <c r="AD51" s="53"/>
      <c r="AE51" s="52"/>
      <c r="AF51" s="53"/>
      <c r="AG51" s="52"/>
      <c r="AH51" s="53"/>
      <c r="AI51" s="52"/>
      <c r="AJ51" s="53"/>
      <c r="AK51" s="52"/>
      <c r="AL51" s="53"/>
      <c r="AM51" s="52"/>
      <c r="AN51" s="53"/>
      <c r="AO51" s="52"/>
      <c r="AP51" s="53"/>
      <c r="AQ51" s="52"/>
      <c r="AR51" s="54">
        <f t="shared" si="3"/>
        <v>0</v>
      </c>
      <c r="AS51" s="50">
        <f t="shared" si="4"/>
        <v>0</v>
      </c>
      <c r="AT51" s="55">
        <f t="shared" si="5"/>
        <v>0</v>
      </c>
      <c r="AU51" s="56">
        <f t="shared" si="6"/>
        <v>0</v>
      </c>
      <c r="AV51" s="57">
        <f t="shared" si="7"/>
        <v>0</v>
      </c>
      <c r="AW51" s="58">
        <f t="shared" si="8"/>
        <v>0</v>
      </c>
      <c r="AX51" s="54">
        <f t="shared" si="9"/>
        <v>0</v>
      </c>
      <c r="AY51" s="59">
        <f t="shared" si="10"/>
        <v>0</v>
      </c>
      <c r="AZ51" s="54">
        <f t="shared" si="11"/>
        <v>0</v>
      </c>
      <c r="BA51" s="59">
        <f t="shared" si="12"/>
        <v>0</v>
      </c>
      <c r="BB51" s="54">
        <f t="shared" si="13"/>
        <v>0</v>
      </c>
      <c r="BC51" s="59">
        <f t="shared" si="14"/>
        <v>0</v>
      </c>
      <c r="BD51" s="54">
        <f t="shared" si="15"/>
        <v>0</v>
      </c>
      <c r="BE51" s="59">
        <f t="shared" si="16"/>
        <v>0</v>
      </c>
      <c r="BF51" s="54">
        <f t="shared" si="17"/>
        <v>0</v>
      </c>
      <c r="BG51" s="128">
        <f t="shared" si="18"/>
        <v>0</v>
      </c>
      <c r="BH51" s="129"/>
    </row>
    <row r="52" spans="2:60" x14ac:dyDescent="0.25">
      <c r="B52" s="21" t="str">
        <f>CONCATENATE(BASE!A41," ",BASE!C41)</f>
        <v xml:space="preserve"> </v>
      </c>
      <c r="C52" s="48"/>
      <c r="D52" s="48"/>
      <c r="E52" s="50">
        <f t="shared" si="0"/>
        <v>0</v>
      </c>
      <c r="F52" s="50">
        <f t="shared" si="1"/>
        <v>0</v>
      </c>
      <c r="G52" s="50">
        <f t="shared" si="2"/>
        <v>0</v>
      </c>
      <c r="H52" s="51"/>
      <c r="I52" s="52"/>
      <c r="J52" s="53"/>
      <c r="K52" s="52"/>
      <c r="L52" s="53"/>
      <c r="M52" s="52"/>
      <c r="N52" s="53"/>
      <c r="O52" s="52"/>
      <c r="P52" s="53"/>
      <c r="Q52" s="52"/>
      <c r="R52" s="53"/>
      <c r="S52" s="52"/>
      <c r="T52" s="53"/>
      <c r="U52" s="52"/>
      <c r="V52" s="53"/>
      <c r="W52" s="52"/>
      <c r="X52" s="53"/>
      <c r="Y52" s="52"/>
      <c r="Z52" s="53"/>
      <c r="AA52" s="52"/>
      <c r="AB52" s="53"/>
      <c r="AC52" s="52"/>
      <c r="AD52" s="53"/>
      <c r="AE52" s="52"/>
      <c r="AF52" s="53"/>
      <c r="AG52" s="52"/>
      <c r="AH52" s="53"/>
      <c r="AI52" s="52"/>
      <c r="AJ52" s="53"/>
      <c r="AK52" s="52"/>
      <c r="AL52" s="53"/>
      <c r="AM52" s="52"/>
      <c r="AN52" s="53"/>
      <c r="AO52" s="52"/>
      <c r="AP52" s="53"/>
      <c r="AQ52" s="52"/>
      <c r="AR52" s="54">
        <f t="shared" si="3"/>
        <v>0</v>
      </c>
      <c r="AS52" s="50">
        <f t="shared" si="4"/>
        <v>0</v>
      </c>
      <c r="AT52" s="55">
        <f t="shared" si="5"/>
        <v>0</v>
      </c>
      <c r="AU52" s="56">
        <f t="shared" si="6"/>
        <v>0</v>
      </c>
      <c r="AV52" s="57">
        <f t="shared" si="7"/>
        <v>0</v>
      </c>
      <c r="AW52" s="58">
        <f t="shared" si="8"/>
        <v>0</v>
      </c>
      <c r="AX52" s="54">
        <f t="shared" si="9"/>
        <v>0</v>
      </c>
      <c r="AY52" s="59">
        <f t="shared" si="10"/>
        <v>0</v>
      </c>
      <c r="AZ52" s="54">
        <f t="shared" si="11"/>
        <v>0</v>
      </c>
      <c r="BA52" s="59">
        <f t="shared" si="12"/>
        <v>0</v>
      </c>
      <c r="BB52" s="54">
        <f t="shared" si="13"/>
        <v>0</v>
      </c>
      <c r="BC52" s="59">
        <f t="shared" si="14"/>
        <v>0</v>
      </c>
      <c r="BD52" s="54">
        <f t="shared" si="15"/>
        <v>0</v>
      </c>
      <c r="BE52" s="59">
        <f t="shared" si="16"/>
        <v>0</v>
      </c>
      <c r="BF52" s="54">
        <f t="shared" si="17"/>
        <v>0</v>
      </c>
      <c r="BG52" s="128">
        <f t="shared" si="18"/>
        <v>0</v>
      </c>
      <c r="BH52" s="129"/>
    </row>
    <row r="53" spans="2:60" x14ac:dyDescent="0.25">
      <c r="R53" s="60"/>
      <c r="S53" s="60"/>
      <c r="AR53" s="10">
        <f>SUM(AR13:AR52)</f>
        <v>0</v>
      </c>
      <c r="AS53" s="15">
        <f>SUM(AS13:AS52)</f>
        <v>0</v>
      </c>
      <c r="AT53" s="15">
        <f>SUM(AT13:AT52)</f>
        <v>0</v>
      </c>
    </row>
    <row r="54" spans="2:60" x14ac:dyDescent="0.25">
      <c r="R54" s="60"/>
      <c r="S54" s="60"/>
    </row>
    <row r="55" spans="2:60" ht="16.149999999999999" customHeight="1" x14ac:dyDescent="0.25">
      <c r="C55" s="8"/>
      <c r="D55" s="8"/>
      <c r="E55" s="61"/>
      <c r="F55" s="61"/>
      <c r="G55" s="61"/>
      <c r="R55" s="60"/>
      <c r="S55" s="60"/>
    </row>
    <row r="56" spans="2:60" ht="16.149999999999999" customHeight="1" x14ac:dyDescent="0.25">
      <c r="C56" s="9"/>
      <c r="D56" s="9"/>
      <c r="E56" s="29"/>
      <c r="F56" s="62"/>
      <c r="G56" s="63"/>
      <c r="R56" s="60"/>
      <c r="S56" s="60"/>
    </row>
    <row r="57" spans="2:60" ht="16.149999999999999" customHeight="1" x14ac:dyDescent="0.25">
      <c r="C57" s="9"/>
      <c r="D57" s="9"/>
      <c r="E57" s="29"/>
      <c r="F57" s="29"/>
      <c r="G57" s="63"/>
      <c r="R57" s="60"/>
      <c r="S57" s="60"/>
    </row>
    <row r="58" spans="2:60" ht="16.149999999999999" customHeight="1" x14ac:dyDescent="0.25">
      <c r="C58" s="9"/>
      <c r="D58" s="9"/>
      <c r="E58" s="29"/>
      <c r="F58" s="29"/>
      <c r="G58" s="63"/>
      <c r="R58" s="60"/>
      <c r="S58" s="60"/>
    </row>
    <row r="59" spans="2:60" ht="16.149999999999999" customHeight="1" x14ac:dyDescent="0.25">
      <c r="C59" s="9"/>
      <c r="D59" s="9"/>
      <c r="E59" s="29"/>
      <c r="F59" s="29"/>
      <c r="G59" s="63"/>
      <c r="R59" s="60"/>
      <c r="S59" s="60"/>
    </row>
    <row r="60" spans="2:60" ht="16.149999999999999" customHeight="1" x14ac:dyDescent="0.25">
      <c r="C60" s="9"/>
      <c r="D60" s="9"/>
      <c r="E60" s="29"/>
      <c r="F60" s="29"/>
      <c r="G60" s="63"/>
      <c r="R60" s="60"/>
      <c r="S60" s="60"/>
    </row>
    <row r="61" spans="2:60" ht="16.149999999999999" customHeight="1" x14ac:dyDescent="0.25">
      <c r="C61" s="9"/>
      <c r="D61" s="9"/>
      <c r="E61" s="29"/>
      <c r="F61" s="29"/>
      <c r="G61" s="63"/>
      <c r="R61" s="60"/>
      <c r="S61" s="60"/>
    </row>
    <row r="62" spans="2:60" ht="16.149999999999999" customHeight="1" x14ac:dyDescent="0.25">
      <c r="C62" s="9"/>
      <c r="D62" s="9"/>
      <c r="E62" s="29"/>
      <c r="F62" s="29"/>
      <c r="G62" s="63"/>
      <c r="R62" s="60"/>
      <c r="S62" s="60"/>
    </row>
    <row r="63" spans="2:60" ht="16.149999999999999" customHeight="1" x14ac:dyDescent="0.25">
      <c r="C63" s="9"/>
      <c r="D63" s="9"/>
      <c r="E63" s="29"/>
      <c r="F63" s="29"/>
      <c r="G63" s="63"/>
      <c r="R63" s="60"/>
      <c r="S63" s="60"/>
    </row>
    <row r="64" spans="2:60" ht="16.149999999999999" customHeight="1" x14ac:dyDescent="0.25">
      <c r="C64" s="9"/>
      <c r="D64" s="9"/>
      <c r="E64" s="29"/>
      <c r="F64" s="29"/>
      <c r="G64" s="63"/>
      <c r="R64" s="60"/>
      <c r="S64" s="60"/>
    </row>
    <row r="65" spans="3:19" ht="16.149999999999999" customHeight="1" x14ac:dyDescent="0.25">
      <c r="C65" s="9"/>
      <c r="D65" s="9"/>
      <c r="E65" s="29"/>
      <c r="F65" s="29"/>
      <c r="G65" s="63"/>
      <c r="R65" s="60"/>
      <c r="S65" s="60"/>
    </row>
    <row r="66" spans="3:19" ht="16.149999999999999" customHeight="1" x14ac:dyDescent="0.25">
      <c r="C66" s="9"/>
      <c r="D66" s="9"/>
      <c r="E66" s="29"/>
      <c r="F66" s="29"/>
      <c r="G66" s="63"/>
      <c r="R66" s="60"/>
      <c r="S66" s="60"/>
    </row>
    <row r="67" spans="3:19" ht="16.149999999999999" customHeight="1" x14ac:dyDescent="0.25">
      <c r="C67" s="9"/>
      <c r="D67" s="9"/>
      <c r="E67" s="29"/>
      <c r="F67" s="29"/>
      <c r="G67" s="63"/>
    </row>
    <row r="68" spans="3:19" ht="16.149999999999999" customHeight="1" x14ac:dyDescent="0.25">
      <c r="C68" s="9"/>
      <c r="D68" s="9"/>
      <c r="E68" s="29"/>
      <c r="F68" s="29"/>
      <c r="G68" s="63"/>
    </row>
    <row r="69" spans="3:19" ht="16.149999999999999" customHeight="1" x14ac:dyDescent="0.25">
      <c r="C69" s="9"/>
      <c r="D69" s="9"/>
      <c r="E69" s="29"/>
      <c r="F69" s="29"/>
      <c r="G69" s="63"/>
    </row>
    <row r="70" spans="3:19" ht="16.149999999999999" customHeight="1" x14ac:dyDescent="0.25">
      <c r="C70" s="9"/>
      <c r="D70" s="9"/>
      <c r="E70" s="29"/>
      <c r="F70" s="29"/>
      <c r="G70" s="63"/>
    </row>
    <row r="71" spans="3:19" ht="16.149999999999999" customHeight="1" x14ac:dyDescent="0.25">
      <c r="C71" s="9"/>
      <c r="D71" s="9"/>
      <c r="E71" s="29"/>
      <c r="F71" s="29"/>
      <c r="G71" s="63"/>
    </row>
    <row r="72" spans="3:19" ht="16.149999999999999" customHeight="1" x14ac:dyDescent="0.25">
      <c r="C72" s="9"/>
      <c r="D72" s="9"/>
      <c r="E72" s="29"/>
      <c r="F72" s="29"/>
      <c r="G72" s="63"/>
    </row>
    <row r="73" spans="3:19" ht="16.149999999999999" customHeight="1" x14ac:dyDescent="0.25">
      <c r="C73" s="9"/>
      <c r="D73" s="9"/>
      <c r="E73" s="29"/>
      <c r="F73" s="29"/>
      <c r="G73" s="63"/>
    </row>
    <row r="74" spans="3:19" ht="16.149999999999999" customHeight="1" x14ac:dyDescent="0.25">
      <c r="C74" s="9"/>
      <c r="D74" s="9"/>
      <c r="E74" s="29"/>
      <c r="F74" s="29"/>
      <c r="G74" s="63"/>
    </row>
    <row r="75" spans="3:19" ht="16.149999999999999" customHeight="1" x14ac:dyDescent="0.25">
      <c r="C75" s="9"/>
      <c r="D75" s="9"/>
      <c r="E75" s="29"/>
      <c r="F75" s="29"/>
      <c r="G75" s="63"/>
    </row>
    <row r="76" spans="3:19" ht="16.149999999999999" customHeight="1" x14ac:dyDescent="0.25">
      <c r="C76" s="9"/>
      <c r="D76" s="9"/>
      <c r="E76" s="29"/>
      <c r="F76" s="29"/>
      <c r="G76" s="63"/>
    </row>
    <row r="77" spans="3:19" ht="16.149999999999999" customHeight="1" x14ac:dyDescent="0.25">
      <c r="C77" s="9"/>
      <c r="D77" s="9"/>
      <c r="E77" s="29"/>
      <c r="F77" s="29"/>
      <c r="G77" s="63"/>
    </row>
    <row r="78" spans="3:19" ht="16.149999999999999" customHeight="1" x14ac:dyDescent="0.25">
      <c r="C78" s="9"/>
      <c r="D78" s="9"/>
      <c r="E78" s="29"/>
      <c r="F78" s="29"/>
      <c r="G78" s="63"/>
    </row>
    <row r="79" spans="3:19" ht="16.149999999999999" customHeight="1" x14ac:dyDescent="0.25">
      <c r="C79" s="9"/>
      <c r="D79" s="9"/>
      <c r="E79" s="29"/>
      <c r="F79" s="29"/>
      <c r="G79" s="63"/>
    </row>
    <row r="80" spans="3:19" ht="16.149999999999999" customHeight="1" x14ac:dyDescent="0.25">
      <c r="C80" s="9"/>
      <c r="D80" s="9"/>
      <c r="E80" s="29"/>
      <c r="F80" s="29"/>
      <c r="G80" s="63"/>
    </row>
    <row r="81" spans="3:7" ht="16.149999999999999" customHeight="1" x14ac:dyDescent="0.25">
      <c r="C81" s="9"/>
      <c r="D81" s="9"/>
      <c r="E81" s="29"/>
      <c r="F81" s="29"/>
      <c r="G81" s="63"/>
    </row>
    <row r="82" spans="3:7" ht="16.149999999999999" customHeight="1" x14ac:dyDescent="0.25">
      <c r="C82" s="9"/>
      <c r="D82" s="9"/>
      <c r="E82" s="29"/>
      <c r="F82" s="29"/>
      <c r="G82" s="63"/>
    </row>
    <row r="83" spans="3:7" ht="16.149999999999999" customHeight="1" x14ac:dyDescent="0.25">
      <c r="C83" s="9"/>
      <c r="D83" s="9"/>
      <c r="E83" s="29"/>
      <c r="F83" s="29"/>
      <c r="G83" s="63"/>
    </row>
    <row r="84" spans="3:7" ht="16.149999999999999" customHeight="1" x14ac:dyDescent="0.25">
      <c r="C84" s="9"/>
      <c r="D84" s="9"/>
      <c r="E84" s="29"/>
      <c r="F84" s="29"/>
      <c r="G84" s="63"/>
    </row>
    <row r="85" spans="3:7" ht="16.149999999999999" customHeight="1" x14ac:dyDescent="0.25">
      <c r="C85" s="9"/>
      <c r="D85" s="9"/>
      <c r="E85" s="29"/>
      <c r="F85" s="29"/>
      <c r="G85" s="63"/>
    </row>
    <row r="86" spans="3:7" ht="16.149999999999999" customHeight="1" x14ac:dyDescent="0.25">
      <c r="C86" s="9"/>
      <c r="D86" s="9"/>
      <c r="E86" s="29"/>
      <c r="F86" s="29"/>
      <c r="G86" s="63"/>
    </row>
    <row r="87" spans="3:7" ht="16.149999999999999" customHeight="1" x14ac:dyDescent="0.25">
      <c r="C87" s="9"/>
      <c r="D87" s="9"/>
      <c r="E87" s="29"/>
      <c r="F87" s="29"/>
      <c r="G87" s="63"/>
    </row>
    <row r="88" spans="3:7" ht="16.149999999999999" customHeight="1" x14ac:dyDescent="0.25">
      <c r="C88" s="9"/>
      <c r="D88" s="9"/>
      <c r="E88" s="29"/>
      <c r="F88" s="29"/>
      <c r="G88" s="63"/>
    </row>
    <row r="89" spans="3:7" ht="16.149999999999999" customHeight="1" x14ac:dyDescent="0.25">
      <c r="C89" s="9"/>
      <c r="D89" s="9"/>
      <c r="E89" s="29"/>
      <c r="F89" s="29"/>
      <c r="G89" s="63"/>
    </row>
    <row r="90" spans="3:7" ht="16.149999999999999" customHeight="1" x14ac:dyDescent="0.25">
      <c r="C90" s="9"/>
      <c r="D90" s="9"/>
      <c r="E90" s="29"/>
      <c r="F90" s="29"/>
      <c r="G90" s="63"/>
    </row>
    <row r="91" spans="3:7" ht="16.149999999999999" customHeight="1" x14ac:dyDescent="0.25">
      <c r="C91" s="9"/>
      <c r="D91" s="9"/>
      <c r="E91" s="29"/>
      <c r="F91" s="29"/>
      <c r="G91" s="63"/>
    </row>
    <row r="92" spans="3:7" ht="16.149999999999999" customHeight="1" x14ac:dyDescent="0.25">
      <c r="C92" s="9"/>
      <c r="D92" s="9"/>
      <c r="E92" s="29"/>
      <c r="F92" s="29"/>
      <c r="G92" s="63"/>
    </row>
    <row r="93" spans="3:7" ht="16.149999999999999" customHeight="1" x14ac:dyDescent="0.25">
      <c r="C93" s="9"/>
      <c r="D93" s="9"/>
      <c r="E93" s="29"/>
      <c r="F93" s="29"/>
      <c r="G93" s="63"/>
    </row>
    <row r="94" spans="3:7" ht="16.149999999999999" customHeight="1" x14ac:dyDescent="0.25">
      <c r="C94" s="9"/>
      <c r="D94" s="9"/>
      <c r="E94" s="29"/>
      <c r="F94" s="29"/>
      <c r="G94" s="63"/>
    </row>
    <row r="95" spans="3:7" ht="16.149999999999999" customHeight="1" x14ac:dyDescent="0.25">
      <c r="C95" s="9"/>
      <c r="D95" s="9"/>
      <c r="E95" s="29"/>
      <c r="F95" s="29"/>
      <c r="G95" s="63"/>
    </row>
    <row r="96" spans="3:7" ht="16.149999999999999" customHeight="1" x14ac:dyDescent="0.25">
      <c r="C96" s="64"/>
      <c r="D96" s="64"/>
      <c r="E96" s="60"/>
      <c r="F96" s="60"/>
      <c r="G96" s="60"/>
    </row>
    <row r="97" spans="3:4" x14ac:dyDescent="0.25">
      <c r="C97" s="64"/>
      <c r="D97" s="64"/>
    </row>
  </sheetData>
  <sheetProtection selectLockedCells="1"/>
  <conditionalFormatting sqref="AW13:AW52">
    <cfRule type="cellIs" dxfId="11" priority="2" operator="greaterThanOrEqual">
      <formula>0.12</formula>
    </cfRule>
  </conditionalFormatting>
  <dataValidations count="1">
    <dataValidation type="list" allowBlank="1" showInputMessage="1" showErrorMessage="1" sqref="H14:H52 AF14:AQ14 I14:S14 H13:AQ13 I15:AQ52" xr:uid="{EFBF1482-0DD8-4C12-9D28-BB7FC735C112}">
      <formula1>"M,RDV,C,A,NJ"</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9BE44-A5ED-435A-B8E1-F8C69AC75D40}">
  <sheetPr codeName="Feuil3"/>
  <dimension ref="A1:XBT97"/>
  <sheetViews>
    <sheetView showGridLines="0" zoomScale="98" zoomScaleNormal="98" workbookViewId="0">
      <pane xSplit="7" ySplit="12" topLeftCell="H13" activePane="bottomRight" state="frozen"/>
      <selection pane="topRight" activeCell="H1" sqref="H1"/>
      <selection pane="bottomLeft" activeCell="A13" sqref="A13"/>
      <selection pane="bottomRight" activeCell="H7" sqref="H7"/>
    </sheetView>
  </sheetViews>
  <sheetFormatPr baseColWidth="10" defaultColWidth="11.5703125" defaultRowHeight="15" outlineLevelCol="1" x14ac:dyDescent="0.25"/>
  <cols>
    <col min="1" max="1" width="4.28515625" style="10" customWidth="1"/>
    <col min="2" max="2" width="42.140625" style="10" customWidth="1"/>
    <col min="3" max="7" width="12.140625" style="10" customWidth="1" outlineLevel="1"/>
    <col min="8" max="27" width="12.5703125" style="10" customWidth="1"/>
    <col min="28" max="30" width="9" style="10" customWidth="1"/>
    <col min="31" max="43" width="6.28515625" style="10" customWidth="1"/>
    <col min="44" max="44" width="73" style="10" customWidth="1"/>
    <col min="45" max="45" width="6.28515625" style="10" customWidth="1"/>
    <col min="46" max="46" width="5.85546875" style="10" customWidth="1"/>
    <col min="47" max="47" width="5.85546875" style="13" customWidth="1"/>
    <col min="48" max="91" width="5.85546875" style="10" customWidth="1"/>
    <col min="92" max="16384" width="11.5703125" style="10"/>
  </cols>
  <sheetData>
    <row r="1" spans="1:48 16294:16296" ht="26.25" x14ac:dyDescent="0.4">
      <c r="B1" s="11" t="s">
        <v>11</v>
      </c>
      <c r="C1" s="66">
        <f>Septembre!C1</f>
        <v>0</v>
      </c>
      <c r="D1" s="66"/>
      <c r="E1" s="66"/>
      <c r="F1" s="66"/>
      <c r="G1" s="66"/>
      <c r="H1" s="142"/>
      <c r="I1" s="142" t="s">
        <v>38</v>
      </c>
      <c r="J1" s="142"/>
      <c r="K1" s="142"/>
      <c r="L1" s="142"/>
      <c r="M1" s="142"/>
      <c r="N1" s="142"/>
      <c r="O1" s="142"/>
      <c r="AV1" s="13"/>
    </row>
    <row r="2" spans="1:48 16294:16296" ht="26.25" x14ac:dyDescent="0.4">
      <c r="B2" s="11" t="s">
        <v>18</v>
      </c>
      <c r="C2" s="66">
        <f>Septembre!C2</f>
        <v>0</v>
      </c>
      <c r="D2" s="66"/>
      <c r="E2" s="66"/>
      <c r="F2" s="66"/>
      <c r="G2" s="66"/>
      <c r="H2" s="142"/>
      <c r="I2" s="143">
        <v>45931</v>
      </c>
      <c r="J2" s="142"/>
      <c r="K2" s="142"/>
      <c r="L2" s="142"/>
      <c r="M2" s="142"/>
      <c r="N2" s="142"/>
      <c r="O2" s="142"/>
      <c r="AV2" s="13"/>
    </row>
    <row r="3" spans="1:48 16294:16296" x14ac:dyDescent="0.25">
      <c r="B3" s="11" t="s">
        <v>19</v>
      </c>
      <c r="C3" s="10" t="s">
        <v>36</v>
      </c>
      <c r="H3" s="142"/>
      <c r="I3" s="143">
        <v>45938</v>
      </c>
      <c r="J3" s="142"/>
      <c r="K3" s="144"/>
      <c r="L3" s="142"/>
      <c r="M3" s="142" t="s">
        <v>39</v>
      </c>
      <c r="N3" s="142" t="s">
        <v>40</v>
      </c>
      <c r="O3" s="142"/>
      <c r="AV3" s="13"/>
    </row>
    <row r="4" spans="1:48 16294:16296" x14ac:dyDescent="0.25">
      <c r="C4" s="10" t="s">
        <v>37</v>
      </c>
      <c r="H4" s="142"/>
      <c r="I4" s="143">
        <v>45945</v>
      </c>
      <c r="J4" s="142"/>
      <c r="K4" s="142"/>
      <c r="L4" s="142"/>
      <c r="M4" s="142">
        <v>2025</v>
      </c>
      <c r="N4" s="142">
        <v>10</v>
      </c>
      <c r="O4" s="142"/>
      <c r="AV4" s="13"/>
    </row>
    <row r="5" spans="1:48 16294:16296" x14ac:dyDescent="0.25">
      <c r="C5" s="16" t="s">
        <v>1</v>
      </c>
      <c r="D5" s="17"/>
      <c r="E5" s="18"/>
      <c r="F5" s="19" t="s">
        <v>2</v>
      </c>
      <c r="G5" s="20"/>
      <c r="H5" s="142"/>
      <c r="I5" s="143"/>
      <c r="J5" s="142"/>
      <c r="K5" s="142"/>
      <c r="L5" s="142"/>
      <c r="M5" s="142"/>
      <c r="N5" s="142"/>
      <c r="O5" s="142"/>
      <c r="AV5" s="13"/>
    </row>
    <row r="6" spans="1:48 16294:16296" x14ac:dyDescent="0.25">
      <c r="C6" s="21" t="s">
        <v>3</v>
      </c>
      <c r="D6" s="21" t="s">
        <v>4</v>
      </c>
      <c r="E6" s="22" t="s">
        <v>5</v>
      </c>
      <c r="F6" s="23" t="s">
        <v>6</v>
      </c>
      <c r="G6" s="21" t="s">
        <v>5</v>
      </c>
      <c r="H6" s="142"/>
      <c r="I6" s="142"/>
      <c r="J6" s="142"/>
      <c r="K6" s="142"/>
      <c r="L6" s="142"/>
      <c r="M6" s="142"/>
      <c r="N6" s="142"/>
      <c r="O6" s="142"/>
      <c r="AV6" s="13"/>
    </row>
    <row r="7" spans="1:48 16294:16296" x14ac:dyDescent="0.25">
      <c r="B7" s="24" t="s">
        <v>7</v>
      </c>
      <c r="C7" s="25">
        <f>SUM(E13:E52)</f>
        <v>0</v>
      </c>
      <c r="D7" s="25">
        <f>C7-E7</f>
        <v>0</v>
      </c>
      <c r="E7" s="26">
        <f>SUM(AC13:AC52)</f>
        <v>0</v>
      </c>
      <c r="F7" s="27">
        <f>IFERROR(D7/C7,0)</f>
        <v>0</v>
      </c>
      <c r="G7" s="28">
        <f>IFERROR(E7/C7,0)</f>
        <v>0</v>
      </c>
      <c r="AC7" s="29"/>
      <c r="AD7" s="29"/>
      <c r="AV7" s="13"/>
    </row>
    <row r="8" spans="1:48 16294:16296" x14ac:dyDescent="0.25">
      <c r="B8" s="21" t="s">
        <v>8</v>
      </c>
      <c r="C8" s="25">
        <f>SUM(F13:F52)</f>
        <v>0</v>
      </c>
      <c r="D8" s="25">
        <f>C8-E8</f>
        <v>0</v>
      </c>
      <c r="E8" s="26">
        <f>SUM(AD13:AD52)</f>
        <v>0</v>
      </c>
      <c r="F8" s="27">
        <f>IFERROR(D8/C8,0)</f>
        <v>0</v>
      </c>
      <c r="G8" s="28">
        <f>IFERROR(E8/C8,0)</f>
        <v>0</v>
      </c>
      <c r="AV8" s="13"/>
    </row>
    <row r="9" spans="1:48 16294:16296" x14ac:dyDescent="0.25">
      <c r="B9" s="24" t="s">
        <v>9</v>
      </c>
      <c r="C9" s="25">
        <f>SUM(C7:C8)</f>
        <v>0</v>
      </c>
      <c r="D9" s="25">
        <f>C9-E9</f>
        <v>0</v>
      </c>
      <c r="E9" s="26">
        <f>SUM(AB13:AB52)</f>
        <v>0</v>
      </c>
      <c r="F9" s="27">
        <f>IFERROR(D9/C9,0)</f>
        <v>0</v>
      </c>
      <c r="G9" s="28">
        <f>IFERROR(E9/C9,0)</f>
        <v>0</v>
      </c>
      <c r="H9" s="30"/>
      <c r="I9" s="31">
        <f>DATE($M$4,$N$4,I$11)</f>
        <v>45932</v>
      </c>
      <c r="J9" s="30"/>
      <c r="K9" s="31">
        <f>DATE($M$4,$N$4,K$11)</f>
        <v>45933</v>
      </c>
      <c r="L9" s="30"/>
      <c r="M9" s="31">
        <f>DATE($M$4,$N$4,M$11)</f>
        <v>45936</v>
      </c>
      <c r="N9" s="30"/>
      <c r="O9" s="31">
        <f>DATE($M$4,$N$4,O$11)</f>
        <v>45937</v>
      </c>
      <c r="P9" s="30"/>
      <c r="Q9" s="31">
        <f>DATE($M$4,$N$4,Q$11)</f>
        <v>45939</v>
      </c>
      <c r="R9" s="30"/>
      <c r="S9" s="31">
        <f>DATE($M$4,$N$4,S$11)</f>
        <v>45940</v>
      </c>
      <c r="T9" s="30"/>
      <c r="U9" s="31">
        <f>DATE($M$4,$N$4,U$11)</f>
        <v>45943</v>
      </c>
      <c r="V9" s="30"/>
      <c r="W9" s="31">
        <f>DATE($M$4,$N$4,W$11)</f>
        <v>45944</v>
      </c>
      <c r="X9" s="30"/>
      <c r="Y9" s="31">
        <f>DATE($M$4,$N$4,Y$11)</f>
        <v>45946</v>
      </c>
      <c r="Z9" s="30"/>
      <c r="AA9" s="31">
        <f>DATE($M$4,$N$4,AA$11)</f>
        <v>45947</v>
      </c>
      <c r="AV9" s="13"/>
    </row>
    <row r="10" spans="1:48 16294:16296" x14ac:dyDescent="0.25">
      <c r="B10" s="32" t="s">
        <v>10</v>
      </c>
      <c r="C10" s="33">
        <v>45931</v>
      </c>
      <c r="AV10" s="13"/>
    </row>
    <row r="11" spans="1:48 16294:16296" s="34" customFormat="1" x14ac:dyDescent="0.25">
      <c r="A11" s="10"/>
      <c r="H11" s="35" t="s">
        <v>22</v>
      </c>
      <c r="I11" s="36">
        <v>2</v>
      </c>
      <c r="J11" s="37" t="s">
        <v>23</v>
      </c>
      <c r="K11" s="36">
        <v>3</v>
      </c>
      <c r="L11" s="37" t="s">
        <v>20</v>
      </c>
      <c r="M11" s="36">
        <v>6</v>
      </c>
      <c r="N11" s="37" t="s">
        <v>21</v>
      </c>
      <c r="O11" s="36">
        <v>7</v>
      </c>
      <c r="P11" s="37" t="s">
        <v>22</v>
      </c>
      <c r="Q11" s="36">
        <v>9</v>
      </c>
      <c r="R11" s="37" t="s">
        <v>23</v>
      </c>
      <c r="S11" s="36">
        <v>10</v>
      </c>
      <c r="T11" s="37" t="s">
        <v>20</v>
      </c>
      <c r="U11" s="36">
        <v>13</v>
      </c>
      <c r="V11" s="37" t="s">
        <v>21</v>
      </c>
      <c r="W11" s="36">
        <v>14</v>
      </c>
      <c r="X11" s="37" t="s">
        <v>22</v>
      </c>
      <c r="Y11" s="36">
        <v>16</v>
      </c>
      <c r="Z11" s="37" t="s">
        <v>23</v>
      </c>
      <c r="AA11" s="36">
        <v>17</v>
      </c>
      <c r="AB11" s="38" t="s">
        <v>29</v>
      </c>
      <c r="AC11" s="39"/>
      <c r="AD11" s="36"/>
      <c r="AE11" s="38" t="s">
        <v>30</v>
      </c>
      <c r="AF11" s="39"/>
      <c r="AG11" s="36"/>
      <c r="AH11" s="38" t="s">
        <v>31</v>
      </c>
      <c r="AI11" s="39"/>
      <c r="AJ11" s="39"/>
      <c r="AK11" s="39"/>
      <c r="AL11" s="39"/>
      <c r="AM11" s="39"/>
      <c r="AN11" s="39"/>
      <c r="AO11" s="39"/>
      <c r="AP11" s="39"/>
      <c r="AQ11" s="40"/>
      <c r="AU11" s="41"/>
      <c r="AV11" s="41"/>
    </row>
    <row r="12" spans="1:48 16294:16296" s="42" customFormat="1" ht="30" x14ac:dyDescent="0.25">
      <c r="A12" s="10"/>
      <c r="B12" s="43" t="s">
        <v>12</v>
      </c>
      <c r="C12" s="43" t="s">
        <v>13</v>
      </c>
      <c r="D12" s="43" t="s">
        <v>14</v>
      </c>
      <c r="E12" s="43" t="s">
        <v>15</v>
      </c>
      <c r="F12" s="43" t="s">
        <v>16</v>
      </c>
      <c r="G12" s="43" t="s">
        <v>17</v>
      </c>
      <c r="H12" s="43" t="s">
        <v>21</v>
      </c>
      <c r="I12" s="44" t="s">
        <v>24</v>
      </c>
      <c r="J12" s="45" t="s">
        <v>21</v>
      </c>
      <c r="K12" s="44" t="s">
        <v>24</v>
      </c>
      <c r="L12" s="45" t="s">
        <v>21</v>
      </c>
      <c r="M12" s="44" t="s">
        <v>24</v>
      </c>
      <c r="N12" s="45" t="s">
        <v>21</v>
      </c>
      <c r="O12" s="44" t="s">
        <v>24</v>
      </c>
      <c r="P12" s="45" t="s">
        <v>21</v>
      </c>
      <c r="Q12" s="44" t="s">
        <v>24</v>
      </c>
      <c r="R12" s="45" t="s">
        <v>21</v>
      </c>
      <c r="S12" s="44" t="s">
        <v>24</v>
      </c>
      <c r="T12" s="45" t="s">
        <v>21</v>
      </c>
      <c r="U12" s="44" t="s">
        <v>24</v>
      </c>
      <c r="V12" s="45" t="s">
        <v>21</v>
      </c>
      <c r="W12" s="44" t="s">
        <v>24</v>
      </c>
      <c r="X12" s="45" t="s">
        <v>21</v>
      </c>
      <c r="Y12" s="44" t="s">
        <v>24</v>
      </c>
      <c r="Z12" s="45" t="s">
        <v>21</v>
      </c>
      <c r="AA12" s="44" t="s">
        <v>24</v>
      </c>
      <c r="AB12" s="46" t="s">
        <v>32</v>
      </c>
      <c r="AC12" s="43" t="s">
        <v>15</v>
      </c>
      <c r="AD12" s="44" t="s">
        <v>16</v>
      </c>
      <c r="AE12" s="46" t="s">
        <v>15</v>
      </c>
      <c r="AF12" s="43" t="s">
        <v>16</v>
      </c>
      <c r="AG12" s="44" t="s">
        <v>33</v>
      </c>
      <c r="AH12" s="46" t="s">
        <v>34</v>
      </c>
      <c r="AI12" s="43" t="s">
        <v>2</v>
      </c>
      <c r="AJ12" s="43" t="s">
        <v>25</v>
      </c>
      <c r="AK12" s="43" t="s">
        <v>2</v>
      </c>
      <c r="AL12" s="43" t="s">
        <v>35</v>
      </c>
      <c r="AM12" s="43" t="s">
        <v>2</v>
      </c>
      <c r="AN12" s="43" t="s">
        <v>27</v>
      </c>
      <c r="AO12" s="43" t="s">
        <v>2</v>
      </c>
      <c r="AP12" s="43" t="s">
        <v>26</v>
      </c>
      <c r="AQ12" s="43" t="s">
        <v>2</v>
      </c>
      <c r="AR12" s="43" t="s">
        <v>81</v>
      </c>
      <c r="AU12" s="47"/>
      <c r="AV12" s="47"/>
    </row>
    <row r="13" spans="1:48 16294:16296" x14ac:dyDescent="0.25">
      <c r="B13" s="21" t="str">
        <f>Septembre!$B13</f>
        <v xml:space="preserve"> </v>
      </c>
      <c r="C13" s="48"/>
      <c r="D13" s="48"/>
      <c r="E13" s="50">
        <f>IF(AND(ISBLANK(A13),B13&gt;"*"),COUNTIF($H$12:$AM$12,"M")-IF(AND(ISNUMBER($C13),$C13&gt;0),NETWORKDAYS($I$9,$C13,$I$2:$I$5)-1,0)-IF(AND(ISNUMBER($D13),$D13&gt;0),NETWORKDAYS($D13,$AM$9,$I$2:$I$5)-1,0),0)</f>
        <v>0</v>
      </c>
      <c r="F13" s="50">
        <f>IF(AND(ISBLANK(A13),B13&gt;"*"),COUNTIF($H$12:$AA$12,"M")-IF(AND(ISNUMBER($C13),$C13&gt;0),NETWORKDAYS($I$9,$C13,$I$2:$I$5)-1,0)-IF(AND(ISNUMBER($D13),$D13&gt;0),NETWORKDAYS($D13,#REF!,$I$2:$I$5)-1,0),0)</f>
        <v>0</v>
      </c>
      <c r="G13" s="50">
        <f>E13+F13</f>
        <v>0</v>
      </c>
      <c r="H13" s="51"/>
      <c r="I13" s="52"/>
      <c r="J13" s="53"/>
      <c r="K13" s="52"/>
      <c r="L13" s="53"/>
      <c r="M13" s="52"/>
      <c r="N13" s="53"/>
      <c r="O13" s="52"/>
      <c r="P13" s="53"/>
      <c r="Q13" s="52"/>
      <c r="R13" s="53"/>
      <c r="S13" s="52"/>
      <c r="T13" s="53"/>
      <c r="U13" s="52"/>
      <c r="V13" s="53"/>
      <c r="W13" s="52"/>
      <c r="X13" s="53"/>
      <c r="Y13" s="52"/>
      <c r="Z13" s="53"/>
      <c r="AA13" s="52"/>
      <c r="AB13" s="54">
        <f>COUNTIF($H13:$AA13,"*")</f>
        <v>0</v>
      </c>
      <c r="AC13" s="50">
        <f>COUNTIFS($H$12:$AA$12,"M",$H13:$AA13,"*")</f>
        <v>0</v>
      </c>
      <c r="AD13" s="55">
        <f>COUNTIFS($H$12:$AA$12,"A",$H13:$AA13,"*")</f>
        <v>0</v>
      </c>
      <c r="AE13" s="56">
        <f>IFERROR(AC13/$C$7,0)</f>
        <v>0</v>
      </c>
      <c r="AF13" s="57">
        <f>IFERROR($AD13/$C$8,0)</f>
        <v>0</v>
      </c>
      <c r="AG13" s="58">
        <f>IFERROR($AB13/$C$9,0)</f>
        <v>0</v>
      </c>
      <c r="AH13" s="54">
        <f>COUNTIF($H13:$AA13,"M")</f>
        <v>0</v>
      </c>
      <c r="AI13" s="59">
        <f>IFERROR(AH13/$AN13,0)</f>
        <v>0</v>
      </c>
      <c r="AJ13" s="54">
        <f>COUNTIF($H13:$AA13,"RDV")</f>
        <v>0</v>
      </c>
      <c r="AK13" s="59">
        <f t="shared" ref="AK13:AK52" si="0">IFERROR(AJ13/$AN13,0)</f>
        <v>0</v>
      </c>
      <c r="AL13" s="54">
        <f>COUNTIF($H13:$AA13,"A")</f>
        <v>0</v>
      </c>
      <c r="AM13" s="59">
        <f t="shared" ref="AM13:AM52" si="1">IFERROR(AL13/$AN13,0)</f>
        <v>0</v>
      </c>
      <c r="AN13" s="54">
        <f>COUNTIF($H13:$AA13,"NJ")</f>
        <v>0</v>
      </c>
      <c r="AO13" s="59">
        <f t="shared" ref="AO13:AO52" si="2">IFERROR(AN13/$AN13,0)</f>
        <v>0</v>
      </c>
      <c r="AP13" s="54">
        <f>COUNTIF($H13:$AA13,"C")</f>
        <v>0</v>
      </c>
      <c r="AQ13" s="59">
        <f t="shared" ref="AQ13:AQ52" si="3">IFERROR(AP13/AB13,0)</f>
        <v>0</v>
      </c>
      <c r="AR13" s="129"/>
      <c r="AV13" s="13"/>
    </row>
    <row r="14" spans="1:48 16294:16296" x14ac:dyDescent="0.25">
      <c r="B14" s="21" t="str">
        <f>Septembre!$B14</f>
        <v xml:space="preserve"> </v>
      </c>
      <c r="C14" s="48" t="str">
        <f>IF(ISBLANK(Septembre!C14),"",ISTEXT(Septembre!C14))</f>
        <v/>
      </c>
      <c r="D14" s="48"/>
      <c r="E14" s="50">
        <f>IF(AND(ISBLANK(A14),B14&gt;"*"),COUNTIF($H$12:$AM$12,"M")-IF(AND(ISNUMBER($C14),$C14&gt;0),NETWORKDAYS($I$9,$C14,$I$2:$I$5)-1,0)-IF(AND(ISNUMBER($D14),$D14&gt;0),NETWORKDAYS($D14,$AM$9,$I$2:$I$5)-1,0),0)</f>
        <v>0</v>
      </c>
      <c r="F14" s="50">
        <f>IF(AND(ISBLANK(A14),B14&gt;"*"),COUNTIF($H$12:$AA$12,"M")-IF(AND(ISNUMBER($C14),$C14&gt;0),NETWORKDAYS($I$9,$C14,$I$2:$I$5)-1,0)-IF(AND(ISNUMBER($D14),$D14&gt;0),NETWORKDAYS($D14,#REF!,$I$2:$I$5)-1,0),0)</f>
        <v>0</v>
      </c>
      <c r="G14" s="50">
        <f t="shared" ref="G14:G52" si="4">E14+F14</f>
        <v>0</v>
      </c>
      <c r="H14" s="51"/>
      <c r="I14" s="52"/>
      <c r="J14" s="53"/>
      <c r="K14" s="52"/>
      <c r="L14" s="53"/>
      <c r="M14" s="52"/>
      <c r="N14" s="53"/>
      <c r="O14" s="52"/>
      <c r="P14" s="53"/>
      <c r="Q14" s="52"/>
      <c r="R14" s="53"/>
      <c r="S14" s="52"/>
      <c r="T14" s="53"/>
      <c r="U14" s="52"/>
      <c r="V14" s="53"/>
      <c r="W14" s="52"/>
      <c r="X14" s="53"/>
      <c r="Y14" s="52"/>
      <c r="Z14" s="53"/>
      <c r="AA14" s="52"/>
      <c r="AB14" s="54">
        <f t="shared" ref="AB14:AB52" si="5">COUNTIF($H14:$AA14,"*")</f>
        <v>0</v>
      </c>
      <c r="AC14" s="50">
        <f t="shared" ref="AC14:AC52" si="6">COUNTIFS($H$12:$AA$12,"M",$H14:$AA14,"*")</f>
        <v>0</v>
      </c>
      <c r="AD14" s="55">
        <f t="shared" ref="AD14:AD52" si="7">COUNTIFS($H$12:$AA$12,"A",$H14:$AA14,"*")</f>
        <v>0</v>
      </c>
      <c r="AE14" s="56">
        <f t="shared" ref="AE14:AE52" si="8">IFERROR(AC14/$C$7,0)</f>
        <v>0</v>
      </c>
      <c r="AF14" s="57">
        <f>IFERROR($AD14/$C$8,0)</f>
        <v>0</v>
      </c>
      <c r="AG14" s="58">
        <f>IFERROR($AB14/$C$9,0)</f>
        <v>0</v>
      </c>
      <c r="AH14" s="54">
        <f>COUNTIF($H14:$AA14,"M")</f>
        <v>0</v>
      </c>
      <c r="AI14" s="59">
        <f t="shared" ref="AI13:AI52" si="9">IFERROR(AH14/$AN14,0)</f>
        <v>0</v>
      </c>
      <c r="AJ14" s="54">
        <f>COUNTIF($H14:$AA14,"RDV")</f>
        <v>0</v>
      </c>
      <c r="AK14" s="59">
        <f t="shared" si="0"/>
        <v>0</v>
      </c>
      <c r="AL14" s="54">
        <f>COUNTIF($H14:$AA14,"A")</f>
        <v>0</v>
      </c>
      <c r="AM14" s="59">
        <f t="shared" si="1"/>
        <v>0</v>
      </c>
      <c r="AN14" s="54">
        <f>COUNTIF($H14:$AA14,"NJ")</f>
        <v>0</v>
      </c>
      <c r="AO14" s="59">
        <f t="shared" si="2"/>
        <v>0</v>
      </c>
      <c r="AP14" s="54">
        <f>COUNTIF($H14:$AA14,"C")</f>
        <v>0</v>
      </c>
      <c r="AQ14" s="59">
        <f t="shared" si="3"/>
        <v>0</v>
      </c>
      <c r="AR14" s="129"/>
      <c r="XBR14" s="10" t="s">
        <v>28</v>
      </c>
      <c r="XBT14" s="10" t="s">
        <v>28</v>
      </c>
    </row>
    <row r="15" spans="1:48 16294:16296" x14ac:dyDescent="0.25">
      <c r="B15" s="21" t="str">
        <f>Septembre!$B15</f>
        <v xml:space="preserve"> </v>
      </c>
      <c r="C15" s="48" t="str">
        <f>IF(ISBLANK(Septembre!C15),"",ISTEXT(Septembre!C15))</f>
        <v/>
      </c>
      <c r="D15" s="48"/>
      <c r="E15" s="50">
        <f>IF(AND(ISBLANK(A15),B15&gt;"*"),COUNTIF($H$12:$AM$12,"M")-IF(AND(ISNUMBER($C15),$C15&gt;0),NETWORKDAYS($I$9,$C15,$I$2:$I$5)-1,0)-IF(AND(ISNUMBER($D15),$D15&gt;0),NETWORKDAYS($D15,$AM$9,$I$2:$I$5)-1,0),0)</f>
        <v>0</v>
      </c>
      <c r="F15" s="50">
        <f>IF(AND(ISBLANK(A15),B15&gt;"*"),COUNTIF($H$12:$AA$12,"M")-IF(AND(ISNUMBER($C15),$C15&gt;0),NETWORKDAYS($I$9,$C15,$I$2:$I$5)-1,0)-IF(AND(ISNUMBER($D15),$D15&gt;0),NETWORKDAYS($D15,#REF!,$I$2:$I$5)-1,0),0)</f>
        <v>0</v>
      </c>
      <c r="G15" s="50">
        <f t="shared" si="4"/>
        <v>0</v>
      </c>
      <c r="H15" s="51"/>
      <c r="I15" s="52"/>
      <c r="J15" s="53"/>
      <c r="K15" s="52"/>
      <c r="L15" s="53"/>
      <c r="M15" s="52"/>
      <c r="N15" s="53"/>
      <c r="O15" s="52"/>
      <c r="P15" s="53"/>
      <c r="Q15" s="52"/>
      <c r="R15" s="53"/>
      <c r="S15" s="52"/>
      <c r="T15" s="53"/>
      <c r="U15" s="52"/>
      <c r="V15" s="53"/>
      <c r="W15" s="52"/>
      <c r="X15" s="53"/>
      <c r="Y15" s="52"/>
      <c r="Z15" s="53"/>
      <c r="AA15" s="52"/>
      <c r="AB15" s="54">
        <f t="shared" si="5"/>
        <v>0</v>
      </c>
      <c r="AC15" s="50">
        <f t="shared" si="6"/>
        <v>0</v>
      </c>
      <c r="AD15" s="55">
        <f t="shared" si="7"/>
        <v>0</v>
      </c>
      <c r="AE15" s="56">
        <f t="shared" si="8"/>
        <v>0</v>
      </c>
      <c r="AF15" s="57">
        <f>IFERROR($AD15/$C$8,0)</f>
        <v>0</v>
      </c>
      <c r="AG15" s="58">
        <f>IFERROR($AB15/$C$9,0)</f>
        <v>0</v>
      </c>
      <c r="AH15" s="54">
        <f>COUNTIF($H15:$AA15,"M")</f>
        <v>0</v>
      </c>
      <c r="AI15" s="59">
        <f t="shared" si="9"/>
        <v>0</v>
      </c>
      <c r="AJ15" s="54">
        <f>COUNTIF($H15:$AA15,"RDV")</f>
        <v>0</v>
      </c>
      <c r="AK15" s="59">
        <f t="shared" si="0"/>
        <v>0</v>
      </c>
      <c r="AL15" s="54">
        <f>COUNTIF($H15:$AA15,"A")</f>
        <v>0</v>
      </c>
      <c r="AM15" s="59">
        <f t="shared" si="1"/>
        <v>0</v>
      </c>
      <c r="AN15" s="54">
        <f>COUNTIF($H15:$AA15,"NJ")</f>
        <v>0</v>
      </c>
      <c r="AO15" s="59">
        <f t="shared" si="2"/>
        <v>0</v>
      </c>
      <c r="AP15" s="54">
        <f>COUNTIF($H15:$AA15,"C")</f>
        <v>0</v>
      </c>
      <c r="AQ15" s="59">
        <f t="shared" si="3"/>
        <v>0</v>
      </c>
      <c r="AR15" s="129"/>
    </row>
    <row r="16" spans="1:48 16294:16296" x14ac:dyDescent="0.25">
      <c r="B16" s="21" t="str">
        <f>Septembre!$B16</f>
        <v xml:space="preserve"> </v>
      </c>
      <c r="C16" s="48" t="str">
        <f>IF(ISBLANK(Septembre!C16),"",ISTEXT(Septembre!C16))</f>
        <v/>
      </c>
      <c r="D16" s="48"/>
      <c r="E16" s="50">
        <f>IF(AND(ISBLANK(A16),B16&gt;"*"),COUNTIF($H$12:$AM$12,"M")-IF(AND(ISNUMBER($C16),$C16&gt;0),NETWORKDAYS($I$9,$C16,$I$2:$I$5)-1,0)-IF(AND(ISNUMBER($D16),$D16&gt;0),NETWORKDAYS($D16,$AM$9,$I$2:$I$5)-1,0),0)</f>
        <v>0</v>
      </c>
      <c r="F16" s="50">
        <f>IF(AND(ISBLANK(A16),B16&gt;"*"),COUNTIF($H$12:$AA$12,"M")-IF(AND(ISNUMBER($C16),$C16&gt;0),NETWORKDAYS($I$9,$C16,$I$2:$I$5)-1,0)-IF(AND(ISNUMBER($D16),$D16&gt;0),NETWORKDAYS($D16,#REF!,$I$2:$I$5)-1,0),0)</f>
        <v>0</v>
      </c>
      <c r="G16" s="50">
        <f t="shared" si="4"/>
        <v>0</v>
      </c>
      <c r="H16" s="51"/>
      <c r="I16" s="52"/>
      <c r="J16" s="53"/>
      <c r="K16" s="52"/>
      <c r="L16" s="53"/>
      <c r="M16" s="52"/>
      <c r="N16" s="53"/>
      <c r="O16" s="52"/>
      <c r="P16" s="53"/>
      <c r="Q16" s="52"/>
      <c r="R16" s="53"/>
      <c r="S16" s="52"/>
      <c r="T16" s="53"/>
      <c r="U16" s="52"/>
      <c r="V16" s="53"/>
      <c r="W16" s="52"/>
      <c r="X16" s="53"/>
      <c r="Y16" s="52"/>
      <c r="Z16" s="53"/>
      <c r="AA16" s="52"/>
      <c r="AB16" s="54">
        <f t="shared" si="5"/>
        <v>0</v>
      </c>
      <c r="AC16" s="50">
        <f t="shared" si="6"/>
        <v>0</v>
      </c>
      <c r="AD16" s="55">
        <f t="shared" si="7"/>
        <v>0</v>
      </c>
      <c r="AE16" s="56">
        <f t="shared" si="8"/>
        <v>0</v>
      </c>
      <c r="AF16" s="57">
        <f>IFERROR($AD16/$C$8,0)</f>
        <v>0</v>
      </c>
      <c r="AG16" s="58">
        <f>IFERROR($AB16/$C$9,0)</f>
        <v>0</v>
      </c>
      <c r="AH16" s="54">
        <f>COUNTIF($H16:$AA16,"M")</f>
        <v>0</v>
      </c>
      <c r="AI16" s="59">
        <f t="shared" si="9"/>
        <v>0</v>
      </c>
      <c r="AJ16" s="54">
        <f>COUNTIF($H16:$AA16,"RDV")</f>
        <v>0</v>
      </c>
      <c r="AK16" s="59">
        <f t="shared" si="0"/>
        <v>0</v>
      </c>
      <c r="AL16" s="54">
        <f>COUNTIF($H16:$AA16,"A")</f>
        <v>0</v>
      </c>
      <c r="AM16" s="59">
        <f t="shared" si="1"/>
        <v>0</v>
      </c>
      <c r="AN16" s="54">
        <f>COUNTIF($H16:$AA16,"NJ")</f>
        <v>0</v>
      </c>
      <c r="AO16" s="59">
        <f t="shared" si="2"/>
        <v>0</v>
      </c>
      <c r="AP16" s="54">
        <f>COUNTIF($H16:$AA16,"C")</f>
        <v>0</v>
      </c>
      <c r="AQ16" s="59">
        <f t="shared" si="3"/>
        <v>0</v>
      </c>
      <c r="AR16" s="129"/>
    </row>
    <row r="17" spans="2:44" x14ac:dyDescent="0.25">
      <c r="B17" s="21" t="str">
        <f>Septembre!$B17</f>
        <v xml:space="preserve"> </v>
      </c>
      <c r="C17" s="48" t="str">
        <f>IF(ISBLANK(Septembre!C17),"",ISTEXT(Septembre!C17))</f>
        <v/>
      </c>
      <c r="D17" s="48"/>
      <c r="E17" s="50">
        <f>IF(AND(ISBLANK(A17),B17&gt;"*"),COUNTIF($H$12:$AM$12,"M")-IF(AND(ISNUMBER($C17),$C17&gt;0),NETWORKDAYS($I$9,$C17,$I$2:$I$5)-1,0)-IF(AND(ISNUMBER($D17),$D17&gt;0),NETWORKDAYS($D17,$AM$9,$I$2:$I$5)-1,0),0)</f>
        <v>0</v>
      </c>
      <c r="F17" s="50">
        <f>IF(AND(ISBLANK(A17),B17&gt;"*"),COUNTIF($H$12:$AA$12,"M")-IF(AND(ISNUMBER($C17),$C17&gt;0),NETWORKDAYS($I$9,$C17,$I$2:$I$5)-1,0)-IF(AND(ISNUMBER($D17),$D17&gt;0),NETWORKDAYS($D17,#REF!,$I$2:$I$5)-1,0),0)</f>
        <v>0</v>
      </c>
      <c r="G17" s="50">
        <f t="shared" si="4"/>
        <v>0</v>
      </c>
      <c r="H17" s="51"/>
      <c r="I17" s="52"/>
      <c r="J17" s="53"/>
      <c r="K17" s="52"/>
      <c r="L17" s="53"/>
      <c r="M17" s="52"/>
      <c r="N17" s="53"/>
      <c r="O17" s="52"/>
      <c r="P17" s="53"/>
      <c r="Q17" s="52"/>
      <c r="R17" s="53"/>
      <c r="S17" s="52"/>
      <c r="T17" s="53"/>
      <c r="U17" s="52"/>
      <c r="V17" s="53"/>
      <c r="W17" s="52"/>
      <c r="X17" s="53"/>
      <c r="Y17" s="52"/>
      <c r="Z17" s="53"/>
      <c r="AA17" s="52"/>
      <c r="AB17" s="54">
        <f t="shared" si="5"/>
        <v>0</v>
      </c>
      <c r="AC17" s="50">
        <f t="shared" si="6"/>
        <v>0</v>
      </c>
      <c r="AD17" s="55">
        <f t="shared" si="7"/>
        <v>0</v>
      </c>
      <c r="AE17" s="56">
        <f t="shared" si="8"/>
        <v>0</v>
      </c>
      <c r="AF17" s="57">
        <f>IFERROR($AD17/$C$8,0)</f>
        <v>0</v>
      </c>
      <c r="AG17" s="58">
        <f>IFERROR($AB17/$C$9,0)</f>
        <v>0</v>
      </c>
      <c r="AH17" s="54">
        <f>COUNTIF($H17:$AA17,"M")</f>
        <v>0</v>
      </c>
      <c r="AI17" s="59">
        <f t="shared" si="9"/>
        <v>0</v>
      </c>
      <c r="AJ17" s="54">
        <f>COUNTIF($H17:$AA17,"RDV")</f>
        <v>0</v>
      </c>
      <c r="AK17" s="59">
        <f t="shared" si="0"/>
        <v>0</v>
      </c>
      <c r="AL17" s="54">
        <f>COUNTIF($H17:$AA17,"A")</f>
        <v>0</v>
      </c>
      <c r="AM17" s="59">
        <f t="shared" si="1"/>
        <v>0</v>
      </c>
      <c r="AN17" s="54">
        <f>COUNTIF($H17:$AA17,"NJ")</f>
        <v>0</v>
      </c>
      <c r="AO17" s="59">
        <f t="shared" si="2"/>
        <v>0</v>
      </c>
      <c r="AP17" s="54">
        <f>COUNTIF($H17:$AA17,"C")</f>
        <v>0</v>
      </c>
      <c r="AQ17" s="59">
        <f t="shared" si="3"/>
        <v>0</v>
      </c>
      <c r="AR17" s="129"/>
    </row>
    <row r="18" spans="2:44" x14ac:dyDescent="0.25">
      <c r="B18" s="21" t="str">
        <f>Septembre!$B18</f>
        <v xml:space="preserve"> </v>
      </c>
      <c r="C18" s="48" t="str">
        <f>IF(ISBLANK(Septembre!C18),"",ISTEXT(Septembre!C18))</f>
        <v/>
      </c>
      <c r="D18" s="48"/>
      <c r="E18" s="50">
        <f>IF(AND(ISBLANK(A18),B18&gt;"*"),COUNTIF($H$12:$AM$12,"M")-IF(AND(ISNUMBER($C18),$C18&gt;0),NETWORKDAYS($I$9,$C18,$I$2:$I$5)-1,0)-IF(AND(ISNUMBER($D18),$D18&gt;0),NETWORKDAYS($D18,$AM$9,$I$2:$I$5)-1,0),0)</f>
        <v>0</v>
      </c>
      <c r="F18" s="50">
        <f>IF(AND(ISBLANK(A18),B18&gt;"*"),COUNTIF($H$12:$AA$12,"M")-IF(AND(ISNUMBER($C18),$C18&gt;0),NETWORKDAYS($I$9,$C18,$I$2:$I$5)-1,0)-IF(AND(ISNUMBER($D18),$D18&gt;0),NETWORKDAYS($D18,#REF!,$I$2:$I$5)-1,0),0)</f>
        <v>0</v>
      </c>
      <c r="G18" s="50">
        <f t="shared" si="4"/>
        <v>0</v>
      </c>
      <c r="H18" s="51"/>
      <c r="I18" s="52"/>
      <c r="J18" s="53"/>
      <c r="K18" s="52"/>
      <c r="L18" s="53"/>
      <c r="M18" s="52"/>
      <c r="N18" s="53"/>
      <c r="O18" s="52"/>
      <c r="P18" s="53"/>
      <c r="Q18" s="52"/>
      <c r="R18" s="53"/>
      <c r="S18" s="52"/>
      <c r="T18" s="53"/>
      <c r="U18" s="52"/>
      <c r="V18" s="53"/>
      <c r="W18" s="52"/>
      <c r="X18" s="53"/>
      <c r="Y18" s="52"/>
      <c r="Z18" s="53"/>
      <c r="AA18" s="52"/>
      <c r="AB18" s="54">
        <f t="shared" si="5"/>
        <v>0</v>
      </c>
      <c r="AC18" s="50">
        <f t="shared" si="6"/>
        <v>0</v>
      </c>
      <c r="AD18" s="55">
        <f t="shared" si="7"/>
        <v>0</v>
      </c>
      <c r="AE18" s="56">
        <f t="shared" si="8"/>
        <v>0</v>
      </c>
      <c r="AF18" s="57">
        <f>IFERROR($AD18/$C$8,0)</f>
        <v>0</v>
      </c>
      <c r="AG18" s="58">
        <f>IFERROR($AB18/$C$9,0)</f>
        <v>0</v>
      </c>
      <c r="AH18" s="54">
        <f>COUNTIF($H18:$AA18,"M")</f>
        <v>0</v>
      </c>
      <c r="AI18" s="59">
        <f t="shared" si="9"/>
        <v>0</v>
      </c>
      <c r="AJ18" s="54">
        <f>COUNTIF($H18:$AA18,"RDV")</f>
        <v>0</v>
      </c>
      <c r="AK18" s="59">
        <f t="shared" si="0"/>
        <v>0</v>
      </c>
      <c r="AL18" s="54">
        <f>COUNTIF($H18:$AA18,"A")</f>
        <v>0</v>
      </c>
      <c r="AM18" s="59">
        <f t="shared" si="1"/>
        <v>0</v>
      </c>
      <c r="AN18" s="54">
        <f>COUNTIF($H18:$AA18,"NJ")</f>
        <v>0</v>
      </c>
      <c r="AO18" s="59">
        <f t="shared" si="2"/>
        <v>0</v>
      </c>
      <c r="AP18" s="54">
        <f>COUNTIF($H18:$AA18,"C")</f>
        <v>0</v>
      </c>
      <c r="AQ18" s="59">
        <f t="shared" si="3"/>
        <v>0</v>
      </c>
      <c r="AR18" s="129"/>
    </row>
    <row r="19" spans="2:44" x14ac:dyDescent="0.25">
      <c r="B19" s="21" t="str">
        <f>Septembre!$B19</f>
        <v xml:space="preserve"> </v>
      </c>
      <c r="C19" s="48" t="str">
        <f>IF(ISBLANK(Septembre!C19),"",ISTEXT(Septembre!C19))</f>
        <v/>
      </c>
      <c r="D19" s="48"/>
      <c r="E19" s="50">
        <f>IF(AND(ISBLANK(A19),B19&gt;"*"),COUNTIF($H$12:$AM$12,"M")-IF(AND(ISNUMBER($C19),$C19&gt;0),NETWORKDAYS($I$9,$C19,$I$2:$I$5)-1,0)-IF(AND(ISNUMBER($D19),$D19&gt;0),NETWORKDAYS($D19,$AM$9,$I$2:$I$5)-1,0),0)</f>
        <v>0</v>
      </c>
      <c r="F19" s="50">
        <f>IF(AND(ISBLANK(A19),B19&gt;"*"),COUNTIF($H$12:$AA$12,"M")-IF(AND(ISNUMBER($C19),$C19&gt;0),NETWORKDAYS($I$9,$C19,$I$2:$I$5)-1,0)-IF(AND(ISNUMBER($D19),$D19&gt;0),NETWORKDAYS($D19,#REF!,$I$2:$I$5)-1,0),0)</f>
        <v>0</v>
      </c>
      <c r="G19" s="50">
        <f t="shared" si="4"/>
        <v>0</v>
      </c>
      <c r="H19" s="51"/>
      <c r="I19" s="52"/>
      <c r="J19" s="53"/>
      <c r="K19" s="52"/>
      <c r="L19" s="53"/>
      <c r="M19" s="52"/>
      <c r="N19" s="53"/>
      <c r="O19" s="52"/>
      <c r="P19" s="53"/>
      <c r="Q19" s="52"/>
      <c r="R19" s="53"/>
      <c r="S19" s="52"/>
      <c r="T19" s="53"/>
      <c r="U19" s="52"/>
      <c r="V19" s="53"/>
      <c r="W19" s="52"/>
      <c r="X19" s="53"/>
      <c r="Y19" s="52"/>
      <c r="Z19" s="53"/>
      <c r="AA19" s="52"/>
      <c r="AB19" s="54">
        <f t="shared" si="5"/>
        <v>0</v>
      </c>
      <c r="AC19" s="50">
        <f t="shared" si="6"/>
        <v>0</v>
      </c>
      <c r="AD19" s="55">
        <f t="shared" si="7"/>
        <v>0</v>
      </c>
      <c r="AE19" s="56">
        <f t="shared" si="8"/>
        <v>0</v>
      </c>
      <c r="AF19" s="57">
        <f>IFERROR($AD19/$C$8,0)</f>
        <v>0</v>
      </c>
      <c r="AG19" s="58">
        <f>IFERROR($AB19/$C$9,0)</f>
        <v>0</v>
      </c>
      <c r="AH19" s="54">
        <f>COUNTIF($H19:$AA19,"M")</f>
        <v>0</v>
      </c>
      <c r="AI19" s="59">
        <f t="shared" si="9"/>
        <v>0</v>
      </c>
      <c r="AJ19" s="54">
        <f>COUNTIF($H19:$AA19,"RDV")</f>
        <v>0</v>
      </c>
      <c r="AK19" s="59">
        <f t="shared" si="0"/>
        <v>0</v>
      </c>
      <c r="AL19" s="54">
        <f>COUNTIF($H19:$AA19,"A")</f>
        <v>0</v>
      </c>
      <c r="AM19" s="59">
        <f t="shared" si="1"/>
        <v>0</v>
      </c>
      <c r="AN19" s="54">
        <f>COUNTIF($H19:$AA19,"NJ")</f>
        <v>0</v>
      </c>
      <c r="AO19" s="59">
        <f t="shared" si="2"/>
        <v>0</v>
      </c>
      <c r="AP19" s="54">
        <f>COUNTIF($H19:$AA19,"C")</f>
        <v>0</v>
      </c>
      <c r="AQ19" s="59">
        <f t="shared" si="3"/>
        <v>0</v>
      </c>
      <c r="AR19" s="129"/>
    </row>
    <row r="20" spans="2:44" x14ac:dyDescent="0.25">
      <c r="B20" s="21" t="str">
        <f>Septembre!$B20</f>
        <v xml:space="preserve"> </v>
      </c>
      <c r="C20" s="48" t="str">
        <f>IF(ISBLANK(Septembre!C20),"",ISTEXT(Septembre!C20))</f>
        <v/>
      </c>
      <c r="D20" s="48"/>
      <c r="E20" s="50">
        <f>IF(AND(ISBLANK(A20),B20&gt;"*"),COUNTIF($H$12:$AM$12,"M")-IF(AND(ISNUMBER($C20),$C20&gt;0),NETWORKDAYS($I$9,$C20,$I$2:$I$5)-1,0)-IF(AND(ISNUMBER($D20),$D20&gt;0),NETWORKDAYS($D20,$AM$9,$I$2:$I$5)-1,0),0)</f>
        <v>0</v>
      </c>
      <c r="F20" s="50">
        <f>IF(AND(ISBLANK(A20),B20&gt;"*"),COUNTIF($H$12:$AA$12,"M")-IF(AND(ISNUMBER($C20),$C20&gt;0),NETWORKDAYS($I$9,$C20,$I$2:$I$5)-1,0)-IF(AND(ISNUMBER($D20),$D20&gt;0),NETWORKDAYS($D20,#REF!,$I$2:$I$5)-1,0),0)</f>
        <v>0</v>
      </c>
      <c r="G20" s="50">
        <f t="shared" si="4"/>
        <v>0</v>
      </c>
      <c r="H20" s="51"/>
      <c r="I20" s="52"/>
      <c r="J20" s="53"/>
      <c r="K20" s="52"/>
      <c r="L20" s="53"/>
      <c r="M20" s="52"/>
      <c r="N20" s="53"/>
      <c r="O20" s="52"/>
      <c r="P20" s="53"/>
      <c r="Q20" s="52"/>
      <c r="R20" s="53"/>
      <c r="S20" s="52"/>
      <c r="T20" s="53"/>
      <c r="U20" s="52"/>
      <c r="V20" s="53"/>
      <c r="W20" s="52"/>
      <c r="X20" s="53"/>
      <c r="Y20" s="52"/>
      <c r="Z20" s="53"/>
      <c r="AA20" s="52"/>
      <c r="AB20" s="54">
        <f t="shared" si="5"/>
        <v>0</v>
      </c>
      <c r="AC20" s="50">
        <f t="shared" si="6"/>
        <v>0</v>
      </c>
      <c r="AD20" s="55">
        <f t="shared" si="7"/>
        <v>0</v>
      </c>
      <c r="AE20" s="56">
        <f t="shared" si="8"/>
        <v>0</v>
      </c>
      <c r="AF20" s="57">
        <f>IFERROR($AD20/$C$8,0)</f>
        <v>0</v>
      </c>
      <c r="AG20" s="58">
        <f>IFERROR($AB20/$C$9,0)</f>
        <v>0</v>
      </c>
      <c r="AH20" s="54">
        <f>COUNTIF($H20:$AA20,"M")</f>
        <v>0</v>
      </c>
      <c r="AI20" s="59">
        <f t="shared" si="9"/>
        <v>0</v>
      </c>
      <c r="AJ20" s="54">
        <f>COUNTIF($H20:$AA20,"RDV")</f>
        <v>0</v>
      </c>
      <c r="AK20" s="59">
        <f t="shared" si="0"/>
        <v>0</v>
      </c>
      <c r="AL20" s="54">
        <f>COUNTIF($H20:$AA20,"A")</f>
        <v>0</v>
      </c>
      <c r="AM20" s="59">
        <f t="shared" si="1"/>
        <v>0</v>
      </c>
      <c r="AN20" s="54">
        <f>COUNTIF($H20:$AA20,"NJ")</f>
        <v>0</v>
      </c>
      <c r="AO20" s="59">
        <f t="shared" si="2"/>
        <v>0</v>
      </c>
      <c r="AP20" s="54">
        <f>COUNTIF($H20:$AA20,"C")</f>
        <v>0</v>
      </c>
      <c r="AQ20" s="59">
        <f t="shared" si="3"/>
        <v>0</v>
      </c>
      <c r="AR20" s="129"/>
    </row>
    <row r="21" spans="2:44" x14ac:dyDescent="0.25">
      <c r="B21" s="21" t="str">
        <f>Septembre!$B21</f>
        <v xml:space="preserve"> </v>
      </c>
      <c r="C21" s="48" t="str">
        <f>IF(ISBLANK(Septembre!C21),"",ISTEXT(Septembre!C21))</f>
        <v/>
      </c>
      <c r="D21" s="48"/>
      <c r="E21" s="50">
        <f>IF(AND(ISBLANK(A21),B21&gt;"*"),COUNTIF($H$12:$AM$12,"M")-IF(AND(ISNUMBER($C21),$C21&gt;0),NETWORKDAYS($I$9,$C21,$I$2:$I$5)-1,0)-IF(AND(ISNUMBER($D21),$D21&gt;0),NETWORKDAYS($D21,$AM$9,$I$2:$I$5)-1,0),0)</f>
        <v>0</v>
      </c>
      <c r="F21" s="50">
        <f>IF(AND(ISBLANK(A21),B21&gt;"*"),COUNTIF($H$12:$AA$12,"M")-IF(AND(ISNUMBER($C21),$C21&gt;0),NETWORKDAYS($I$9,$C21,$I$2:$I$5)-1,0)-IF(AND(ISNUMBER($D21),$D21&gt;0),NETWORKDAYS($D21,#REF!,$I$2:$I$5)-1,0),0)</f>
        <v>0</v>
      </c>
      <c r="G21" s="50">
        <f t="shared" si="4"/>
        <v>0</v>
      </c>
      <c r="H21" s="51"/>
      <c r="I21" s="52"/>
      <c r="J21" s="53"/>
      <c r="K21" s="52"/>
      <c r="L21" s="53"/>
      <c r="M21" s="52"/>
      <c r="N21" s="53"/>
      <c r="O21" s="52"/>
      <c r="P21" s="53"/>
      <c r="Q21" s="52"/>
      <c r="R21" s="53"/>
      <c r="S21" s="52"/>
      <c r="T21" s="53"/>
      <c r="U21" s="52"/>
      <c r="V21" s="53"/>
      <c r="W21" s="52"/>
      <c r="X21" s="53"/>
      <c r="Y21" s="52"/>
      <c r="Z21" s="53"/>
      <c r="AA21" s="52"/>
      <c r="AB21" s="54">
        <f t="shared" si="5"/>
        <v>0</v>
      </c>
      <c r="AC21" s="50">
        <f t="shared" si="6"/>
        <v>0</v>
      </c>
      <c r="AD21" s="55">
        <f t="shared" si="7"/>
        <v>0</v>
      </c>
      <c r="AE21" s="56">
        <f t="shared" si="8"/>
        <v>0</v>
      </c>
      <c r="AF21" s="57">
        <f>IFERROR($AD21/$C$8,0)</f>
        <v>0</v>
      </c>
      <c r="AG21" s="58">
        <f>IFERROR($AB21/$C$9,0)</f>
        <v>0</v>
      </c>
      <c r="AH21" s="54">
        <f>COUNTIF($H21:$AA21,"M")</f>
        <v>0</v>
      </c>
      <c r="AI21" s="59">
        <f t="shared" si="9"/>
        <v>0</v>
      </c>
      <c r="AJ21" s="54">
        <f>COUNTIF($H21:$AA21,"RDV")</f>
        <v>0</v>
      </c>
      <c r="AK21" s="59">
        <f t="shared" si="0"/>
        <v>0</v>
      </c>
      <c r="AL21" s="54">
        <f>COUNTIF($H21:$AA21,"A")</f>
        <v>0</v>
      </c>
      <c r="AM21" s="59">
        <f t="shared" si="1"/>
        <v>0</v>
      </c>
      <c r="AN21" s="54">
        <f>COUNTIF($H21:$AA21,"NJ")</f>
        <v>0</v>
      </c>
      <c r="AO21" s="59">
        <f t="shared" si="2"/>
        <v>0</v>
      </c>
      <c r="AP21" s="54">
        <f>COUNTIF($H21:$AA21,"C")</f>
        <v>0</v>
      </c>
      <c r="AQ21" s="59">
        <f t="shared" si="3"/>
        <v>0</v>
      </c>
      <c r="AR21" s="129"/>
    </row>
    <row r="22" spans="2:44" x14ac:dyDescent="0.25">
      <c r="B22" s="21" t="str">
        <f>Septembre!$B22</f>
        <v xml:space="preserve"> </v>
      </c>
      <c r="C22" s="48" t="str">
        <f>IF(ISBLANK(Septembre!C22),"",ISTEXT(Septembre!C22))</f>
        <v/>
      </c>
      <c r="D22" s="48"/>
      <c r="E22" s="50">
        <f>IF(AND(ISBLANK(A22),B22&gt;"*"),COUNTIF($H$12:$AM$12,"M")-IF(AND(ISNUMBER($C22),$C22&gt;0),NETWORKDAYS($I$9,$C22,$I$2:$I$5)-1,0)-IF(AND(ISNUMBER($D22),$D22&gt;0),NETWORKDAYS($D22,$AM$9,$I$2:$I$5)-1,0),0)</f>
        <v>0</v>
      </c>
      <c r="F22" s="50">
        <f>IF(AND(ISBLANK(A22),B22&gt;"*"),COUNTIF($H$12:$AA$12,"M")-IF(AND(ISNUMBER($C22),$C22&gt;0),NETWORKDAYS($I$9,$C22,$I$2:$I$5)-1,0)-IF(AND(ISNUMBER($D22),$D22&gt;0),NETWORKDAYS($D22,#REF!,$I$2:$I$5)-1,0),0)</f>
        <v>0</v>
      </c>
      <c r="G22" s="50">
        <f t="shared" si="4"/>
        <v>0</v>
      </c>
      <c r="H22" s="51"/>
      <c r="I22" s="52"/>
      <c r="J22" s="53"/>
      <c r="K22" s="52"/>
      <c r="L22" s="53"/>
      <c r="M22" s="52"/>
      <c r="N22" s="53"/>
      <c r="O22" s="52"/>
      <c r="P22" s="53"/>
      <c r="Q22" s="52"/>
      <c r="R22" s="53"/>
      <c r="S22" s="52"/>
      <c r="T22" s="53"/>
      <c r="U22" s="52"/>
      <c r="V22" s="53"/>
      <c r="W22" s="52"/>
      <c r="X22" s="53"/>
      <c r="Y22" s="52"/>
      <c r="Z22" s="53"/>
      <c r="AA22" s="52"/>
      <c r="AB22" s="54">
        <f t="shared" si="5"/>
        <v>0</v>
      </c>
      <c r="AC22" s="50">
        <f t="shared" si="6"/>
        <v>0</v>
      </c>
      <c r="AD22" s="55">
        <f t="shared" si="7"/>
        <v>0</v>
      </c>
      <c r="AE22" s="56">
        <f t="shared" si="8"/>
        <v>0</v>
      </c>
      <c r="AF22" s="57">
        <f>IFERROR($AD22/$C$8,0)</f>
        <v>0</v>
      </c>
      <c r="AG22" s="58">
        <f>IFERROR($AB22/$C$9,0)</f>
        <v>0</v>
      </c>
      <c r="AH22" s="54">
        <f>COUNTIF($H22:$AA22,"M")</f>
        <v>0</v>
      </c>
      <c r="AI22" s="59">
        <f t="shared" si="9"/>
        <v>0</v>
      </c>
      <c r="AJ22" s="54">
        <f>COUNTIF($H22:$AA22,"RDV")</f>
        <v>0</v>
      </c>
      <c r="AK22" s="59">
        <f t="shared" si="0"/>
        <v>0</v>
      </c>
      <c r="AL22" s="54">
        <f>COUNTIF($H22:$AA22,"A")</f>
        <v>0</v>
      </c>
      <c r="AM22" s="59">
        <f t="shared" si="1"/>
        <v>0</v>
      </c>
      <c r="AN22" s="54">
        <f>COUNTIF($H22:$AA22,"NJ")</f>
        <v>0</v>
      </c>
      <c r="AO22" s="59">
        <f t="shared" si="2"/>
        <v>0</v>
      </c>
      <c r="AP22" s="54">
        <f>COUNTIF($H22:$AA22,"C")</f>
        <v>0</v>
      </c>
      <c r="AQ22" s="59">
        <f t="shared" si="3"/>
        <v>0</v>
      </c>
      <c r="AR22" s="129"/>
    </row>
    <row r="23" spans="2:44" x14ac:dyDescent="0.25">
      <c r="B23" s="21" t="str">
        <f>Septembre!$B23</f>
        <v xml:space="preserve"> </v>
      </c>
      <c r="C23" s="48" t="str">
        <f>IF(ISBLANK(Septembre!C23),"",ISTEXT(Septembre!C23))</f>
        <v/>
      </c>
      <c r="D23" s="48"/>
      <c r="E23" s="50">
        <f>IF(AND(ISBLANK(A23),B23&gt;"*"),COUNTIF($H$12:$AM$12,"M")-IF(AND(ISNUMBER($C23),$C23&gt;0),NETWORKDAYS($I$9,$C23,$I$2:$I$5)-1,0)-IF(AND(ISNUMBER($D23),$D23&gt;0),NETWORKDAYS($D23,$AM$9,$I$2:$I$5)-1,0),0)</f>
        <v>0</v>
      </c>
      <c r="F23" s="50">
        <f>IF(AND(ISBLANK(A23),B23&gt;"*"),COUNTIF($H$12:$AA$12,"M")-IF(AND(ISNUMBER($C23),$C23&gt;0),NETWORKDAYS($I$9,$C23,$I$2:$I$5)-1,0)-IF(AND(ISNUMBER($D23),$D23&gt;0),NETWORKDAYS($D23,#REF!,$I$2:$I$5)-1,0),0)</f>
        <v>0</v>
      </c>
      <c r="G23" s="50">
        <f t="shared" si="4"/>
        <v>0</v>
      </c>
      <c r="H23" s="51"/>
      <c r="I23" s="52"/>
      <c r="J23" s="53"/>
      <c r="K23" s="52"/>
      <c r="L23" s="53"/>
      <c r="M23" s="52"/>
      <c r="N23" s="53"/>
      <c r="O23" s="52"/>
      <c r="P23" s="53"/>
      <c r="Q23" s="52"/>
      <c r="R23" s="53"/>
      <c r="S23" s="52"/>
      <c r="T23" s="53"/>
      <c r="U23" s="52"/>
      <c r="V23" s="53"/>
      <c r="W23" s="52"/>
      <c r="X23" s="53"/>
      <c r="Y23" s="52"/>
      <c r="Z23" s="53"/>
      <c r="AA23" s="52"/>
      <c r="AB23" s="54">
        <f t="shared" si="5"/>
        <v>0</v>
      </c>
      <c r="AC23" s="50">
        <f t="shared" si="6"/>
        <v>0</v>
      </c>
      <c r="AD23" s="55">
        <f t="shared" si="7"/>
        <v>0</v>
      </c>
      <c r="AE23" s="56">
        <f t="shared" si="8"/>
        <v>0</v>
      </c>
      <c r="AF23" s="57">
        <f>IFERROR($AD23/$C$8,0)</f>
        <v>0</v>
      </c>
      <c r="AG23" s="58">
        <f>IFERROR($AB23/$C$9,0)</f>
        <v>0</v>
      </c>
      <c r="AH23" s="54">
        <f>COUNTIF($H23:$AA23,"M")</f>
        <v>0</v>
      </c>
      <c r="AI23" s="59">
        <f t="shared" si="9"/>
        <v>0</v>
      </c>
      <c r="AJ23" s="54">
        <f>COUNTIF($H23:$AA23,"RDV")</f>
        <v>0</v>
      </c>
      <c r="AK23" s="59">
        <f t="shared" si="0"/>
        <v>0</v>
      </c>
      <c r="AL23" s="54">
        <f>COUNTIF($H23:$AA23,"A")</f>
        <v>0</v>
      </c>
      <c r="AM23" s="59">
        <f t="shared" si="1"/>
        <v>0</v>
      </c>
      <c r="AN23" s="54">
        <f>COUNTIF($H23:$AA23,"NJ")</f>
        <v>0</v>
      </c>
      <c r="AO23" s="59">
        <f t="shared" si="2"/>
        <v>0</v>
      </c>
      <c r="AP23" s="54">
        <f>COUNTIF($H23:$AA23,"C")</f>
        <v>0</v>
      </c>
      <c r="AQ23" s="59">
        <f t="shared" si="3"/>
        <v>0</v>
      </c>
      <c r="AR23" s="129"/>
    </row>
    <row r="24" spans="2:44" x14ac:dyDescent="0.25">
      <c r="B24" s="21" t="str">
        <f>Septembre!$B24</f>
        <v xml:space="preserve"> </v>
      </c>
      <c r="C24" s="48" t="str">
        <f>IF(ISBLANK(Septembre!C24),"",ISTEXT(Septembre!C24))</f>
        <v/>
      </c>
      <c r="D24" s="48"/>
      <c r="E24" s="50">
        <f>IF(AND(ISBLANK(A24),B24&gt;"*"),COUNTIF($H$12:$AM$12,"M")-IF(AND(ISNUMBER($C24),$C24&gt;0),NETWORKDAYS($I$9,$C24,$I$2:$I$5)-1,0)-IF(AND(ISNUMBER($D24),$D24&gt;0),NETWORKDAYS($D24,$AM$9,$I$2:$I$5)-1,0),0)</f>
        <v>0</v>
      </c>
      <c r="F24" s="50">
        <f>IF(AND(ISBLANK(A24),B24&gt;"*"),COUNTIF($H$12:$AA$12,"M")-IF(AND(ISNUMBER($C24),$C24&gt;0),NETWORKDAYS($I$9,$C24,$I$2:$I$5)-1,0)-IF(AND(ISNUMBER($D24),$D24&gt;0),NETWORKDAYS($D24,#REF!,$I$2:$I$5)-1,0),0)</f>
        <v>0</v>
      </c>
      <c r="G24" s="50">
        <f t="shared" si="4"/>
        <v>0</v>
      </c>
      <c r="H24" s="51"/>
      <c r="I24" s="52"/>
      <c r="J24" s="53"/>
      <c r="K24" s="52"/>
      <c r="L24" s="53"/>
      <c r="M24" s="52"/>
      <c r="N24" s="53"/>
      <c r="O24" s="52"/>
      <c r="P24" s="53"/>
      <c r="Q24" s="52"/>
      <c r="R24" s="53"/>
      <c r="S24" s="52"/>
      <c r="T24" s="53"/>
      <c r="U24" s="52"/>
      <c r="V24" s="53"/>
      <c r="W24" s="52"/>
      <c r="X24" s="53"/>
      <c r="Y24" s="52"/>
      <c r="Z24" s="53"/>
      <c r="AA24" s="52"/>
      <c r="AB24" s="54">
        <f t="shared" si="5"/>
        <v>0</v>
      </c>
      <c r="AC24" s="50">
        <f t="shared" si="6"/>
        <v>0</v>
      </c>
      <c r="AD24" s="55">
        <f t="shared" si="7"/>
        <v>0</v>
      </c>
      <c r="AE24" s="56">
        <f t="shared" si="8"/>
        <v>0</v>
      </c>
      <c r="AF24" s="57">
        <f>IFERROR($AD24/$C$8,0)</f>
        <v>0</v>
      </c>
      <c r="AG24" s="58">
        <f>IFERROR($AB24/$C$9,0)</f>
        <v>0</v>
      </c>
      <c r="AH24" s="54">
        <f>COUNTIF($H24:$AA24,"M")</f>
        <v>0</v>
      </c>
      <c r="AI24" s="59">
        <f t="shared" si="9"/>
        <v>0</v>
      </c>
      <c r="AJ24" s="54">
        <f>COUNTIF($H24:$AA24,"RDV")</f>
        <v>0</v>
      </c>
      <c r="AK24" s="59">
        <f t="shared" si="0"/>
        <v>0</v>
      </c>
      <c r="AL24" s="54">
        <f>COUNTIF($H24:$AA24,"A")</f>
        <v>0</v>
      </c>
      <c r="AM24" s="59">
        <f t="shared" si="1"/>
        <v>0</v>
      </c>
      <c r="AN24" s="54">
        <f>COUNTIF($H24:$AA24,"NJ")</f>
        <v>0</v>
      </c>
      <c r="AO24" s="59">
        <f t="shared" si="2"/>
        <v>0</v>
      </c>
      <c r="AP24" s="54">
        <f>COUNTIF($H24:$AA24,"C")</f>
        <v>0</v>
      </c>
      <c r="AQ24" s="59">
        <f t="shared" si="3"/>
        <v>0</v>
      </c>
      <c r="AR24" s="129"/>
    </row>
    <row r="25" spans="2:44" x14ac:dyDescent="0.25">
      <c r="B25" s="21" t="str">
        <f>Septembre!$B25</f>
        <v xml:space="preserve"> </v>
      </c>
      <c r="C25" s="48" t="str">
        <f>IF(ISBLANK(Septembre!C25),"",ISTEXT(Septembre!C25))</f>
        <v/>
      </c>
      <c r="D25" s="48"/>
      <c r="E25" s="50">
        <f>IF(AND(ISBLANK(A25),B25&gt;"*"),COUNTIF($H$12:$AM$12,"M")-IF(AND(ISNUMBER($C25),$C25&gt;0),NETWORKDAYS($I$9,$C25,$I$2:$I$5)-1,0)-IF(AND(ISNUMBER($D25),$D25&gt;0),NETWORKDAYS($D25,$AM$9,$I$2:$I$5)-1,0),0)</f>
        <v>0</v>
      </c>
      <c r="F25" s="50">
        <f>IF(AND(ISBLANK(A25),B25&gt;"*"),COUNTIF($H$12:$AA$12,"M")-IF(AND(ISNUMBER($C25),$C25&gt;0),NETWORKDAYS($I$9,$C25,$I$2:$I$5)-1,0)-IF(AND(ISNUMBER($D25),$D25&gt;0),NETWORKDAYS($D25,#REF!,$I$2:$I$5)-1,0),0)</f>
        <v>0</v>
      </c>
      <c r="G25" s="50">
        <f t="shared" si="4"/>
        <v>0</v>
      </c>
      <c r="H25" s="51"/>
      <c r="I25" s="52"/>
      <c r="J25" s="53"/>
      <c r="K25" s="52"/>
      <c r="L25" s="53"/>
      <c r="M25" s="52"/>
      <c r="N25" s="53"/>
      <c r="O25" s="52"/>
      <c r="P25" s="53"/>
      <c r="Q25" s="52"/>
      <c r="R25" s="53"/>
      <c r="S25" s="52"/>
      <c r="T25" s="53"/>
      <c r="U25" s="52"/>
      <c r="V25" s="53"/>
      <c r="W25" s="52"/>
      <c r="X25" s="53"/>
      <c r="Y25" s="52"/>
      <c r="Z25" s="53"/>
      <c r="AA25" s="52"/>
      <c r="AB25" s="54">
        <f t="shared" si="5"/>
        <v>0</v>
      </c>
      <c r="AC25" s="50">
        <f t="shared" si="6"/>
        <v>0</v>
      </c>
      <c r="AD25" s="55">
        <f t="shared" si="7"/>
        <v>0</v>
      </c>
      <c r="AE25" s="56">
        <f t="shared" si="8"/>
        <v>0</v>
      </c>
      <c r="AF25" s="57">
        <f>IFERROR($AD25/$C$8,0)</f>
        <v>0</v>
      </c>
      <c r="AG25" s="58">
        <f>IFERROR($AB25/$C$9,0)</f>
        <v>0</v>
      </c>
      <c r="AH25" s="54">
        <f>COUNTIF($H25:$AA25,"M")</f>
        <v>0</v>
      </c>
      <c r="AI25" s="59">
        <f t="shared" si="9"/>
        <v>0</v>
      </c>
      <c r="AJ25" s="54">
        <f>COUNTIF($H25:$AA25,"RDV")</f>
        <v>0</v>
      </c>
      <c r="AK25" s="59">
        <f t="shared" si="0"/>
        <v>0</v>
      </c>
      <c r="AL25" s="54">
        <f>COUNTIF($H25:$AA25,"A")</f>
        <v>0</v>
      </c>
      <c r="AM25" s="59">
        <f t="shared" si="1"/>
        <v>0</v>
      </c>
      <c r="AN25" s="54">
        <f>COUNTIF($H25:$AA25,"NJ")</f>
        <v>0</v>
      </c>
      <c r="AO25" s="59">
        <f t="shared" si="2"/>
        <v>0</v>
      </c>
      <c r="AP25" s="54">
        <f>COUNTIF($H25:$AA25,"C")</f>
        <v>0</v>
      </c>
      <c r="AQ25" s="59">
        <f t="shared" si="3"/>
        <v>0</v>
      </c>
      <c r="AR25" s="129"/>
    </row>
    <row r="26" spans="2:44" x14ac:dyDescent="0.25">
      <c r="B26" s="21" t="str">
        <f>Septembre!$B26</f>
        <v xml:space="preserve"> </v>
      </c>
      <c r="C26" s="48" t="str">
        <f>IF(ISBLANK(Septembre!C26),"",ISTEXT(Septembre!C26))</f>
        <v/>
      </c>
      <c r="D26" s="48"/>
      <c r="E26" s="50">
        <f>IF(AND(ISBLANK(A26),B26&gt;"*"),COUNTIF($H$12:$AM$12,"M")-IF(AND(ISNUMBER($C26),$C26&gt;0),NETWORKDAYS($I$9,$C26,$I$2:$I$5)-1,0)-IF(AND(ISNUMBER($D26),$D26&gt;0),NETWORKDAYS($D26,$AM$9,$I$2:$I$5)-1,0),0)</f>
        <v>0</v>
      </c>
      <c r="F26" s="50">
        <f>IF(AND(ISBLANK(A26),B26&gt;"*"),COUNTIF($H$12:$AA$12,"M")-IF(AND(ISNUMBER($C26),$C26&gt;0),NETWORKDAYS($I$9,$C26,$I$2:$I$5)-1,0)-IF(AND(ISNUMBER($D26),$D26&gt;0),NETWORKDAYS($D26,#REF!,$I$2:$I$5)-1,0),0)</f>
        <v>0</v>
      </c>
      <c r="G26" s="50">
        <f t="shared" si="4"/>
        <v>0</v>
      </c>
      <c r="H26" s="51"/>
      <c r="I26" s="52"/>
      <c r="J26" s="53"/>
      <c r="K26" s="52"/>
      <c r="L26" s="53"/>
      <c r="M26" s="52"/>
      <c r="N26" s="53"/>
      <c r="O26" s="52"/>
      <c r="P26" s="53"/>
      <c r="Q26" s="52"/>
      <c r="R26" s="53"/>
      <c r="S26" s="52"/>
      <c r="T26" s="53"/>
      <c r="U26" s="52"/>
      <c r="V26" s="53"/>
      <c r="W26" s="52"/>
      <c r="X26" s="53"/>
      <c r="Y26" s="52"/>
      <c r="Z26" s="53"/>
      <c r="AA26" s="52"/>
      <c r="AB26" s="54">
        <f t="shared" si="5"/>
        <v>0</v>
      </c>
      <c r="AC26" s="50">
        <f t="shared" si="6"/>
        <v>0</v>
      </c>
      <c r="AD26" s="55">
        <f t="shared" si="7"/>
        <v>0</v>
      </c>
      <c r="AE26" s="56">
        <f t="shared" si="8"/>
        <v>0</v>
      </c>
      <c r="AF26" s="57">
        <f>IFERROR($AD26/$C$8,0)</f>
        <v>0</v>
      </c>
      <c r="AG26" s="58">
        <f>IFERROR($AB26/$C$9,0)</f>
        <v>0</v>
      </c>
      <c r="AH26" s="54">
        <f>COUNTIF($H26:$AA26,"M")</f>
        <v>0</v>
      </c>
      <c r="AI26" s="59">
        <f t="shared" si="9"/>
        <v>0</v>
      </c>
      <c r="AJ26" s="54">
        <f>COUNTIF($H26:$AA26,"RDV")</f>
        <v>0</v>
      </c>
      <c r="AK26" s="59">
        <f t="shared" si="0"/>
        <v>0</v>
      </c>
      <c r="AL26" s="54">
        <f>COUNTIF($H26:$AA26,"A")</f>
        <v>0</v>
      </c>
      <c r="AM26" s="59">
        <f t="shared" si="1"/>
        <v>0</v>
      </c>
      <c r="AN26" s="54">
        <f>COUNTIF($H26:$AA26,"NJ")</f>
        <v>0</v>
      </c>
      <c r="AO26" s="59">
        <f t="shared" si="2"/>
        <v>0</v>
      </c>
      <c r="AP26" s="54">
        <f>COUNTIF($H26:$AA26,"C")</f>
        <v>0</v>
      </c>
      <c r="AQ26" s="59">
        <f t="shared" si="3"/>
        <v>0</v>
      </c>
      <c r="AR26" s="129"/>
    </row>
    <row r="27" spans="2:44" x14ac:dyDescent="0.25">
      <c r="B27" s="21" t="str">
        <f>Septembre!$B27</f>
        <v xml:space="preserve"> </v>
      </c>
      <c r="C27" s="48" t="str">
        <f>IF(ISBLANK(Septembre!C27),"",ISTEXT(Septembre!C27))</f>
        <v/>
      </c>
      <c r="D27" s="48"/>
      <c r="E27" s="50">
        <f>IF(AND(ISBLANK(A27),B27&gt;"*"),COUNTIF($H$12:$AM$12,"M")-IF(AND(ISNUMBER($C27),$C27&gt;0),NETWORKDAYS($I$9,$C27,$I$2:$I$5)-1,0)-IF(AND(ISNUMBER($D27),$D27&gt;0),NETWORKDAYS($D27,$AM$9,$I$2:$I$5)-1,0),0)</f>
        <v>0</v>
      </c>
      <c r="F27" s="50">
        <f>IF(AND(ISBLANK(A27),B27&gt;"*"),COUNTIF($H$12:$AA$12,"M")-IF(AND(ISNUMBER($C27),$C27&gt;0),NETWORKDAYS($I$9,$C27,$I$2:$I$5)-1,0)-IF(AND(ISNUMBER($D27),$D27&gt;0),NETWORKDAYS($D27,#REF!,$I$2:$I$5)-1,0),0)</f>
        <v>0</v>
      </c>
      <c r="G27" s="50">
        <f t="shared" si="4"/>
        <v>0</v>
      </c>
      <c r="H27" s="51"/>
      <c r="I27" s="52"/>
      <c r="J27" s="53"/>
      <c r="K27" s="52"/>
      <c r="L27" s="53"/>
      <c r="M27" s="52"/>
      <c r="N27" s="53"/>
      <c r="O27" s="52"/>
      <c r="P27" s="53"/>
      <c r="Q27" s="52"/>
      <c r="R27" s="53"/>
      <c r="S27" s="52"/>
      <c r="T27" s="53"/>
      <c r="U27" s="52"/>
      <c r="V27" s="53"/>
      <c r="W27" s="52"/>
      <c r="X27" s="53"/>
      <c r="Y27" s="52"/>
      <c r="Z27" s="53"/>
      <c r="AA27" s="52"/>
      <c r="AB27" s="54">
        <f t="shared" si="5"/>
        <v>0</v>
      </c>
      <c r="AC27" s="50">
        <f t="shared" si="6"/>
        <v>0</v>
      </c>
      <c r="AD27" s="55">
        <f t="shared" si="7"/>
        <v>0</v>
      </c>
      <c r="AE27" s="56">
        <f t="shared" si="8"/>
        <v>0</v>
      </c>
      <c r="AF27" s="57">
        <f>IFERROR($AD27/$C$8,0)</f>
        <v>0</v>
      </c>
      <c r="AG27" s="58">
        <f>IFERROR($AB27/$C$9,0)</f>
        <v>0</v>
      </c>
      <c r="AH27" s="54">
        <f>COUNTIF($H27:$AA27,"M")</f>
        <v>0</v>
      </c>
      <c r="AI27" s="59">
        <f t="shared" si="9"/>
        <v>0</v>
      </c>
      <c r="AJ27" s="54">
        <f>COUNTIF($H27:$AA27,"RDV")</f>
        <v>0</v>
      </c>
      <c r="AK27" s="59">
        <f t="shared" si="0"/>
        <v>0</v>
      </c>
      <c r="AL27" s="54">
        <f>COUNTIF($H27:$AA27,"A")</f>
        <v>0</v>
      </c>
      <c r="AM27" s="59">
        <f t="shared" si="1"/>
        <v>0</v>
      </c>
      <c r="AN27" s="54">
        <f>COUNTIF($H27:$AA27,"NJ")</f>
        <v>0</v>
      </c>
      <c r="AO27" s="59">
        <f t="shared" si="2"/>
        <v>0</v>
      </c>
      <c r="AP27" s="54">
        <f>COUNTIF($H27:$AA27,"C")</f>
        <v>0</v>
      </c>
      <c r="AQ27" s="59">
        <f t="shared" si="3"/>
        <v>0</v>
      </c>
      <c r="AR27" s="129"/>
    </row>
    <row r="28" spans="2:44" x14ac:dyDescent="0.25">
      <c r="B28" s="21" t="str">
        <f>Septembre!$B28</f>
        <v xml:space="preserve"> </v>
      </c>
      <c r="C28" s="48" t="str">
        <f>IF(ISBLANK(Septembre!C28),"",ISTEXT(Septembre!C28))</f>
        <v/>
      </c>
      <c r="D28" s="48"/>
      <c r="E28" s="50">
        <f>IF(AND(ISBLANK(A28),B28&gt;"*"),COUNTIF($H$12:$AM$12,"M")-IF(AND(ISNUMBER($C28),$C28&gt;0),NETWORKDAYS($I$9,$C28,$I$2:$I$5)-1,0)-IF(AND(ISNUMBER($D28),$D28&gt;0),NETWORKDAYS($D28,$AM$9,$I$2:$I$5)-1,0),0)</f>
        <v>0</v>
      </c>
      <c r="F28" s="50">
        <f>IF(AND(ISBLANK(A28),B28&gt;"*"),COUNTIF($H$12:$AA$12,"M")-IF(AND(ISNUMBER($C28),$C28&gt;0),NETWORKDAYS($I$9,$C28,$I$2:$I$5)-1,0)-IF(AND(ISNUMBER($D28),$D28&gt;0),NETWORKDAYS($D28,#REF!,$I$2:$I$5)-1,0),0)</f>
        <v>0</v>
      </c>
      <c r="G28" s="50">
        <f t="shared" si="4"/>
        <v>0</v>
      </c>
      <c r="H28" s="51"/>
      <c r="I28" s="52"/>
      <c r="J28" s="53"/>
      <c r="K28" s="52"/>
      <c r="L28" s="53"/>
      <c r="M28" s="52"/>
      <c r="N28" s="53"/>
      <c r="O28" s="52"/>
      <c r="P28" s="53"/>
      <c r="Q28" s="52"/>
      <c r="R28" s="53"/>
      <c r="S28" s="52"/>
      <c r="T28" s="53"/>
      <c r="U28" s="52"/>
      <c r="V28" s="53"/>
      <c r="W28" s="52"/>
      <c r="X28" s="53"/>
      <c r="Y28" s="52"/>
      <c r="Z28" s="53"/>
      <c r="AA28" s="52"/>
      <c r="AB28" s="54">
        <f t="shared" si="5"/>
        <v>0</v>
      </c>
      <c r="AC28" s="50">
        <f t="shared" si="6"/>
        <v>0</v>
      </c>
      <c r="AD28" s="55">
        <f t="shared" si="7"/>
        <v>0</v>
      </c>
      <c r="AE28" s="56">
        <f t="shared" si="8"/>
        <v>0</v>
      </c>
      <c r="AF28" s="57">
        <f>IFERROR($AD28/$C$8,0)</f>
        <v>0</v>
      </c>
      <c r="AG28" s="58">
        <f>IFERROR($AB28/$C$9,0)</f>
        <v>0</v>
      </c>
      <c r="AH28" s="54">
        <f>COUNTIF($H28:$AA28,"M")</f>
        <v>0</v>
      </c>
      <c r="AI28" s="59">
        <f t="shared" si="9"/>
        <v>0</v>
      </c>
      <c r="AJ28" s="54">
        <f>COUNTIF($H28:$AA28,"RDV")</f>
        <v>0</v>
      </c>
      <c r="AK28" s="59">
        <f t="shared" si="0"/>
        <v>0</v>
      </c>
      <c r="AL28" s="54">
        <f>COUNTIF($H28:$AA28,"A")</f>
        <v>0</v>
      </c>
      <c r="AM28" s="59">
        <f t="shared" si="1"/>
        <v>0</v>
      </c>
      <c r="AN28" s="54">
        <f>COUNTIF($H28:$AA28,"NJ")</f>
        <v>0</v>
      </c>
      <c r="AO28" s="59">
        <f t="shared" si="2"/>
        <v>0</v>
      </c>
      <c r="AP28" s="54">
        <f>COUNTIF($H28:$AA28,"C")</f>
        <v>0</v>
      </c>
      <c r="AQ28" s="59">
        <f t="shared" si="3"/>
        <v>0</v>
      </c>
      <c r="AR28" s="129"/>
    </row>
    <row r="29" spans="2:44" x14ac:dyDescent="0.25">
      <c r="B29" s="21" t="str">
        <f>Septembre!$B29</f>
        <v xml:space="preserve"> </v>
      </c>
      <c r="C29" s="48" t="str">
        <f>IF(ISBLANK(Septembre!C29),"",ISTEXT(Septembre!C29))</f>
        <v/>
      </c>
      <c r="D29" s="48"/>
      <c r="E29" s="50">
        <f>IF(AND(ISBLANK(A29),B29&gt;"*"),COUNTIF($H$12:$AM$12,"M")-IF(AND(ISNUMBER($C29),$C29&gt;0),NETWORKDAYS($I$9,$C29,$I$2:$I$5)-1,0)-IF(AND(ISNUMBER($D29),$D29&gt;0),NETWORKDAYS($D29,$AM$9,$I$2:$I$5)-1,0),0)</f>
        <v>0</v>
      </c>
      <c r="F29" s="50">
        <f>IF(AND(ISBLANK(A29),B29&gt;"*"),COUNTIF($H$12:$AA$12,"M")-IF(AND(ISNUMBER($C29),$C29&gt;0),NETWORKDAYS($I$9,$C29,$I$2:$I$5)-1,0)-IF(AND(ISNUMBER($D29),$D29&gt;0),NETWORKDAYS($D29,#REF!,$I$2:$I$5)-1,0),0)</f>
        <v>0</v>
      </c>
      <c r="G29" s="50">
        <f t="shared" si="4"/>
        <v>0</v>
      </c>
      <c r="H29" s="51"/>
      <c r="I29" s="52"/>
      <c r="J29" s="53"/>
      <c r="K29" s="52"/>
      <c r="L29" s="53"/>
      <c r="M29" s="52"/>
      <c r="N29" s="53"/>
      <c r="O29" s="52"/>
      <c r="P29" s="53"/>
      <c r="Q29" s="52"/>
      <c r="R29" s="53"/>
      <c r="S29" s="52"/>
      <c r="T29" s="53"/>
      <c r="U29" s="52"/>
      <c r="V29" s="53"/>
      <c r="W29" s="52"/>
      <c r="X29" s="53"/>
      <c r="Y29" s="52"/>
      <c r="Z29" s="53"/>
      <c r="AA29" s="52"/>
      <c r="AB29" s="54">
        <f t="shared" si="5"/>
        <v>0</v>
      </c>
      <c r="AC29" s="50">
        <f t="shared" si="6"/>
        <v>0</v>
      </c>
      <c r="AD29" s="55">
        <f t="shared" si="7"/>
        <v>0</v>
      </c>
      <c r="AE29" s="56">
        <f t="shared" si="8"/>
        <v>0</v>
      </c>
      <c r="AF29" s="57">
        <f>IFERROR($AD29/$C$8,0)</f>
        <v>0</v>
      </c>
      <c r="AG29" s="58">
        <f>IFERROR($AB29/$C$9,0)</f>
        <v>0</v>
      </c>
      <c r="AH29" s="54">
        <f>COUNTIF($H29:$AA29,"M")</f>
        <v>0</v>
      </c>
      <c r="AI29" s="59">
        <f t="shared" si="9"/>
        <v>0</v>
      </c>
      <c r="AJ29" s="54">
        <f>COUNTIF($H29:$AA29,"RDV")</f>
        <v>0</v>
      </c>
      <c r="AK29" s="59">
        <f t="shared" si="0"/>
        <v>0</v>
      </c>
      <c r="AL29" s="54">
        <f>COUNTIF($H29:$AA29,"A")</f>
        <v>0</v>
      </c>
      <c r="AM29" s="59">
        <f t="shared" si="1"/>
        <v>0</v>
      </c>
      <c r="AN29" s="54">
        <f>COUNTIF($H29:$AA29,"NJ")</f>
        <v>0</v>
      </c>
      <c r="AO29" s="59">
        <f t="shared" si="2"/>
        <v>0</v>
      </c>
      <c r="AP29" s="54">
        <f>COUNTIF($H29:$AA29,"C")</f>
        <v>0</v>
      </c>
      <c r="AQ29" s="59">
        <f t="shared" si="3"/>
        <v>0</v>
      </c>
      <c r="AR29" s="129"/>
    </row>
    <row r="30" spans="2:44" x14ac:dyDescent="0.25">
      <c r="B30" s="21" t="str">
        <f>Septembre!$B30</f>
        <v xml:space="preserve"> </v>
      </c>
      <c r="C30" s="48" t="str">
        <f>IF(ISBLANK(Septembre!C30),"",ISTEXT(Septembre!C30))</f>
        <v/>
      </c>
      <c r="D30" s="48"/>
      <c r="E30" s="50">
        <f>IF(AND(ISBLANK(A30),B30&gt;"*"),COUNTIF($H$12:$AM$12,"M")-IF(AND(ISNUMBER($C30),$C30&gt;0),NETWORKDAYS($I$9,$C30,$I$2:$I$5)-1,0)-IF(AND(ISNUMBER($D30),$D30&gt;0),NETWORKDAYS($D30,$AM$9,$I$2:$I$5)-1,0),0)</f>
        <v>0</v>
      </c>
      <c r="F30" s="50">
        <f>IF(AND(ISBLANK(A30),B30&gt;"*"),COUNTIF($H$12:$AA$12,"M")-IF(AND(ISNUMBER($C30),$C30&gt;0),NETWORKDAYS($I$9,$C30,$I$2:$I$5)-1,0)-IF(AND(ISNUMBER($D30),$D30&gt;0),NETWORKDAYS($D30,#REF!,$I$2:$I$5)-1,0),0)</f>
        <v>0</v>
      </c>
      <c r="G30" s="50">
        <f t="shared" si="4"/>
        <v>0</v>
      </c>
      <c r="H30" s="51"/>
      <c r="I30" s="52"/>
      <c r="J30" s="53"/>
      <c r="K30" s="52"/>
      <c r="L30" s="53"/>
      <c r="M30" s="52"/>
      <c r="N30" s="53"/>
      <c r="O30" s="52"/>
      <c r="P30" s="53"/>
      <c r="Q30" s="52"/>
      <c r="R30" s="53"/>
      <c r="S30" s="52"/>
      <c r="T30" s="53"/>
      <c r="U30" s="52"/>
      <c r="V30" s="53"/>
      <c r="W30" s="52"/>
      <c r="X30" s="53"/>
      <c r="Y30" s="52"/>
      <c r="Z30" s="53"/>
      <c r="AA30" s="52"/>
      <c r="AB30" s="54">
        <f t="shared" si="5"/>
        <v>0</v>
      </c>
      <c r="AC30" s="50">
        <f t="shared" si="6"/>
        <v>0</v>
      </c>
      <c r="AD30" s="55">
        <f t="shared" si="7"/>
        <v>0</v>
      </c>
      <c r="AE30" s="56">
        <f t="shared" si="8"/>
        <v>0</v>
      </c>
      <c r="AF30" s="57">
        <f>IFERROR($AD30/$C$8,0)</f>
        <v>0</v>
      </c>
      <c r="AG30" s="58">
        <f>IFERROR($AB30/$C$9,0)</f>
        <v>0</v>
      </c>
      <c r="AH30" s="54">
        <f>COUNTIF($H30:$AA30,"M")</f>
        <v>0</v>
      </c>
      <c r="AI30" s="59">
        <f t="shared" si="9"/>
        <v>0</v>
      </c>
      <c r="AJ30" s="54">
        <f>COUNTIF($H30:$AA30,"RDV")</f>
        <v>0</v>
      </c>
      <c r="AK30" s="59">
        <f t="shared" si="0"/>
        <v>0</v>
      </c>
      <c r="AL30" s="54">
        <f>COUNTIF($H30:$AA30,"A")</f>
        <v>0</v>
      </c>
      <c r="AM30" s="59">
        <f t="shared" si="1"/>
        <v>0</v>
      </c>
      <c r="AN30" s="54">
        <f>COUNTIF($H30:$AA30,"NJ")</f>
        <v>0</v>
      </c>
      <c r="AO30" s="59">
        <f t="shared" si="2"/>
        <v>0</v>
      </c>
      <c r="AP30" s="54">
        <f>COUNTIF($H30:$AA30,"C")</f>
        <v>0</v>
      </c>
      <c r="AQ30" s="59">
        <f t="shared" si="3"/>
        <v>0</v>
      </c>
      <c r="AR30" s="129"/>
    </row>
    <row r="31" spans="2:44" x14ac:dyDescent="0.25">
      <c r="B31" s="21" t="str">
        <f>Septembre!$B31</f>
        <v xml:space="preserve"> </v>
      </c>
      <c r="C31" s="48" t="str">
        <f>IF(ISBLANK(Septembre!C31),"",ISTEXT(Septembre!C31))</f>
        <v/>
      </c>
      <c r="D31" s="48"/>
      <c r="E31" s="50">
        <f>IF(AND(ISBLANK(A31),B31&gt;"*"),COUNTIF($H$12:$AM$12,"M")-IF(AND(ISNUMBER($C31),$C31&gt;0),NETWORKDAYS($I$9,$C31,$I$2:$I$5)-1,0)-IF(AND(ISNUMBER($D31),$D31&gt;0),NETWORKDAYS($D31,$AM$9,$I$2:$I$5)-1,0),0)</f>
        <v>0</v>
      </c>
      <c r="F31" s="50">
        <f>IF(AND(ISBLANK(A31),B31&gt;"*"),COUNTIF($H$12:$AA$12,"M")-IF(AND(ISNUMBER($C31),$C31&gt;0),NETWORKDAYS($I$9,$C31,$I$2:$I$5)-1,0)-IF(AND(ISNUMBER($D31),$D31&gt;0),NETWORKDAYS($D31,#REF!,$I$2:$I$5)-1,0),0)</f>
        <v>0</v>
      </c>
      <c r="G31" s="50">
        <f t="shared" si="4"/>
        <v>0</v>
      </c>
      <c r="H31" s="51"/>
      <c r="I31" s="52"/>
      <c r="J31" s="53"/>
      <c r="K31" s="52"/>
      <c r="L31" s="53"/>
      <c r="M31" s="52"/>
      <c r="N31" s="53"/>
      <c r="O31" s="52"/>
      <c r="P31" s="53"/>
      <c r="Q31" s="52"/>
      <c r="R31" s="53"/>
      <c r="S31" s="52"/>
      <c r="T31" s="53"/>
      <c r="U31" s="52"/>
      <c r="V31" s="53"/>
      <c r="W31" s="52"/>
      <c r="X31" s="53"/>
      <c r="Y31" s="52"/>
      <c r="Z31" s="53"/>
      <c r="AA31" s="52"/>
      <c r="AB31" s="54">
        <f t="shared" si="5"/>
        <v>0</v>
      </c>
      <c r="AC31" s="50">
        <f t="shared" si="6"/>
        <v>0</v>
      </c>
      <c r="AD31" s="55">
        <f t="shared" si="7"/>
        <v>0</v>
      </c>
      <c r="AE31" s="56">
        <f t="shared" si="8"/>
        <v>0</v>
      </c>
      <c r="AF31" s="57">
        <f>IFERROR($AD31/$C$8,0)</f>
        <v>0</v>
      </c>
      <c r="AG31" s="58">
        <f>IFERROR($AB31/$C$9,0)</f>
        <v>0</v>
      </c>
      <c r="AH31" s="54">
        <f>COUNTIF($H31:$AA31,"M")</f>
        <v>0</v>
      </c>
      <c r="AI31" s="59">
        <f t="shared" si="9"/>
        <v>0</v>
      </c>
      <c r="AJ31" s="54">
        <f>COUNTIF($H31:$AA31,"RDV")</f>
        <v>0</v>
      </c>
      <c r="AK31" s="59">
        <f t="shared" si="0"/>
        <v>0</v>
      </c>
      <c r="AL31" s="54">
        <f>COUNTIF($H31:$AA31,"A")</f>
        <v>0</v>
      </c>
      <c r="AM31" s="59">
        <f t="shared" si="1"/>
        <v>0</v>
      </c>
      <c r="AN31" s="54">
        <f>COUNTIF($H31:$AA31,"NJ")</f>
        <v>0</v>
      </c>
      <c r="AO31" s="59">
        <f t="shared" si="2"/>
        <v>0</v>
      </c>
      <c r="AP31" s="54">
        <f>COUNTIF($H31:$AA31,"C")</f>
        <v>0</v>
      </c>
      <c r="AQ31" s="59">
        <f t="shared" si="3"/>
        <v>0</v>
      </c>
      <c r="AR31" s="129"/>
    </row>
    <row r="32" spans="2:44" x14ac:dyDescent="0.25">
      <c r="B32" s="21" t="str">
        <f>Septembre!$B32</f>
        <v xml:space="preserve"> </v>
      </c>
      <c r="C32" s="48" t="str">
        <f>IF(ISBLANK(Septembre!C32),"",ISTEXT(Septembre!C32))</f>
        <v/>
      </c>
      <c r="D32" s="48"/>
      <c r="E32" s="50">
        <f>IF(AND(ISBLANK(A32),B32&gt;"*"),COUNTIF($H$12:$AM$12,"M")-IF(AND(ISNUMBER($C32),$C32&gt;0),NETWORKDAYS($I$9,$C32,$I$2:$I$5)-1,0)-IF(AND(ISNUMBER($D32),$D32&gt;0),NETWORKDAYS($D32,$AM$9,$I$2:$I$5)-1,0),0)</f>
        <v>0</v>
      </c>
      <c r="F32" s="50">
        <f>IF(AND(ISBLANK(A32),B32&gt;"*"),COUNTIF($H$12:$AA$12,"M")-IF(AND(ISNUMBER($C32),$C32&gt;0),NETWORKDAYS($I$9,$C32,$I$2:$I$5)-1,0)-IF(AND(ISNUMBER($D32),$D32&gt;0),NETWORKDAYS($D32,#REF!,$I$2:$I$5)-1,0),0)</f>
        <v>0</v>
      </c>
      <c r="G32" s="50">
        <f t="shared" si="4"/>
        <v>0</v>
      </c>
      <c r="H32" s="51"/>
      <c r="I32" s="52"/>
      <c r="J32" s="53"/>
      <c r="K32" s="52"/>
      <c r="L32" s="53"/>
      <c r="M32" s="52"/>
      <c r="N32" s="53"/>
      <c r="O32" s="52"/>
      <c r="P32" s="53"/>
      <c r="Q32" s="52"/>
      <c r="R32" s="53"/>
      <c r="S32" s="52"/>
      <c r="T32" s="53"/>
      <c r="U32" s="52"/>
      <c r="V32" s="53"/>
      <c r="W32" s="52"/>
      <c r="X32" s="53"/>
      <c r="Y32" s="52"/>
      <c r="Z32" s="53"/>
      <c r="AA32" s="52"/>
      <c r="AB32" s="54">
        <f t="shared" si="5"/>
        <v>0</v>
      </c>
      <c r="AC32" s="50">
        <f t="shared" si="6"/>
        <v>0</v>
      </c>
      <c r="AD32" s="55">
        <f t="shared" si="7"/>
        <v>0</v>
      </c>
      <c r="AE32" s="56">
        <f t="shared" si="8"/>
        <v>0</v>
      </c>
      <c r="AF32" s="57">
        <f>IFERROR($AD32/$C$8,0)</f>
        <v>0</v>
      </c>
      <c r="AG32" s="58">
        <f>IFERROR($AB32/$C$9,0)</f>
        <v>0</v>
      </c>
      <c r="AH32" s="54">
        <f>COUNTIF($H32:$AA32,"M")</f>
        <v>0</v>
      </c>
      <c r="AI32" s="59">
        <f t="shared" si="9"/>
        <v>0</v>
      </c>
      <c r="AJ32" s="54">
        <f>COUNTIF($H32:$AA32,"RDV")</f>
        <v>0</v>
      </c>
      <c r="AK32" s="59">
        <f t="shared" si="0"/>
        <v>0</v>
      </c>
      <c r="AL32" s="54">
        <f>COUNTIF($H32:$AA32,"A")</f>
        <v>0</v>
      </c>
      <c r="AM32" s="59">
        <f t="shared" si="1"/>
        <v>0</v>
      </c>
      <c r="AN32" s="54">
        <f>COUNTIF($H32:$AA32,"NJ")</f>
        <v>0</v>
      </c>
      <c r="AO32" s="59">
        <f t="shared" si="2"/>
        <v>0</v>
      </c>
      <c r="AP32" s="54">
        <f>COUNTIF($H32:$AA32,"C")</f>
        <v>0</v>
      </c>
      <c r="AQ32" s="59">
        <f t="shared" si="3"/>
        <v>0</v>
      </c>
      <c r="AR32" s="129"/>
    </row>
    <row r="33" spans="2:44" x14ac:dyDescent="0.25">
      <c r="B33" s="21" t="str">
        <f>Septembre!$B33</f>
        <v xml:space="preserve"> </v>
      </c>
      <c r="C33" s="48" t="str">
        <f>IF(ISBLANK(Septembre!C33),"",ISTEXT(Septembre!C33))</f>
        <v/>
      </c>
      <c r="D33" s="48"/>
      <c r="E33" s="50">
        <f>IF(AND(ISBLANK(A33),B33&gt;"*"),COUNTIF($H$12:$AM$12,"M")-IF(AND(ISNUMBER($C33),$C33&gt;0),NETWORKDAYS($I$9,$C33,$I$2:$I$5)-1,0)-IF(AND(ISNUMBER($D33),$D33&gt;0),NETWORKDAYS($D33,$AM$9,$I$2:$I$5)-1,0),0)</f>
        <v>0</v>
      </c>
      <c r="F33" s="50">
        <f>IF(AND(ISBLANK(A33),B33&gt;"*"),COUNTIF($H$12:$AA$12,"M")-IF(AND(ISNUMBER($C33),$C33&gt;0),NETWORKDAYS($I$9,$C33,$I$2:$I$5)-1,0)-IF(AND(ISNUMBER($D33),$D33&gt;0),NETWORKDAYS($D33,#REF!,$I$2:$I$5)-1,0),0)</f>
        <v>0</v>
      </c>
      <c r="G33" s="50">
        <f t="shared" si="4"/>
        <v>0</v>
      </c>
      <c r="H33" s="51"/>
      <c r="I33" s="52"/>
      <c r="J33" s="53"/>
      <c r="K33" s="52"/>
      <c r="L33" s="53"/>
      <c r="M33" s="52"/>
      <c r="N33" s="53"/>
      <c r="O33" s="52"/>
      <c r="P33" s="53"/>
      <c r="Q33" s="52"/>
      <c r="R33" s="53"/>
      <c r="S33" s="52"/>
      <c r="T33" s="53"/>
      <c r="U33" s="52"/>
      <c r="V33" s="53"/>
      <c r="W33" s="52"/>
      <c r="X33" s="53"/>
      <c r="Y33" s="52"/>
      <c r="Z33" s="53"/>
      <c r="AA33" s="52"/>
      <c r="AB33" s="54">
        <f t="shared" si="5"/>
        <v>0</v>
      </c>
      <c r="AC33" s="50">
        <f t="shared" si="6"/>
        <v>0</v>
      </c>
      <c r="AD33" s="55">
        <f t="shared" si="7"/>
        <v>0</v>
      </c>
      <c r="AE33" s="56">
        <f t="shared" si="8"/>
        <v>0</v>
      </c>
      <c r="AF33" s="57">
        <f>IFERROR($AD33/$C$8,0)</f>
        <v>0</v>
      </c>
      <c r="AG33" s="58">
        <f>IFERROR($AB33/$C$9,0)</f>
        <v>0</v>
      </c>
      <c r="AH33" s="54">
        <f>COUNTIF($H33:$AA33,"M")</f>
        <v>0</v>
      </c>
      <c r="AI33" s="59">
        <f t="shared" si="9"/>
        <v>0</v>
      </c>
      <c r="AJ33" s="54">
        <f>COUNTIF($H33:$AA33,"RDV")</f>
        <v>0</v>
      </c>
      <c r="AK33" s="59">
        <f t="shared" si="0"/>
        <v>0</v>
      </c>
      <c r="AL33" s="54">
        <f>COUNTIF($H33:$AA33,"A")</f>
        <v>0</v>
      </c>
      <c r="AM33" s="59">
        <f t="shared" si="1"/>
        <v>0</v>
      </c>
      <c r="AN33" s="54">
        <f>COUNTIF($H33:$AA33,"NJ")</f>
        <v>0</v>
      </c>
      <c r="AO33" s="59">
        <f t="shared" si="2"/>
        <v>0</v>
      </c>
      <c r="AP33" s="54">
        <f>COUNTIF($H33:$AA33,"C")</f>
        <v>0</v>
      </c>
      <c r="AQ33" s="59">
        <f t="shared" si="3"/>
        <v>0</v>
      </c>
      <c r="AR33" s="129"/>
    </row>
    <row r="34" spans="2:44" x14ac:dyDescent="0.25">
      <c r="B34" s="21" t="str">
        <f>Septembre!$B34</f>
        <v xml:space="preserve"> </v>
      </c>
      <c r="C34" s="48" t="str">
        <f>IF(ISBLANK(Septembre!C34),"",ISTEXT(Septembre!C34))</f>
        <v/>
      </c>
      <c r="D34" s="48"/>
      <c r="E34" s="50">
        <f>IF(AND(ISBLANK(A34),B34&gt;"*"),COUNTIF($H$12:$AM$12,"M")-IF(AND(ISNUMBER($C34),$C34&gt;0),NETWORKDAYS($I$9,$C34,$I$2:$I$5)-1,0)-IF(AND(ISNUMBER($D34),$D34&gt;0),NETWORKDAYS($D34,$AM$9,$I$2:$I$5)-1,0),0)</f>
        <v>0</v>
      </c>
      <c r="F34" s="50">
        <f>IF(AND(ISBLANK(A34),B34&gt;"*"),COUNTIF($H$12:$AA$12,"M")-IF(AND(ISNUMBER($C34),$C34&gt;0),NETWORKDAYS($I$9,$C34,$I$2:$I$5)-1,0)-IF(AND(ISNUMBER($D34),$D34&gt;0),NETWORKDAYS($D34,#REF!,$I$2:$I$5)-1,0),0)</f>
        <v>0</v>
      </c>
      <c r="G34" s="50">
        <f t="shared" si="4"/>
        <v>0</v>
      </c>
      <c r="H34" s="51"/>
      <c r="I34" s="52"/>
      <c r="J34" s="53"/>
      <c r="K34" s="52"/>
      <c r="L34" s="53"/>
      <c r="M34" s="52"/>
      <c r="N34" s="53"/>
      <c r="O34" s="52"/>
      <c r="P34" s="53"/>
      <c r="Q34" s="52"/>
      <c r="R34" s="53"/>
      <c r="S34" s="52"/>
      <c r="T34" s="53"/>
      <c r="U34" s="52"/>
      <c r="V34" s="53"/>
      <c r="W34" s="52"/>
      <c r="X34" s="53"/>
      <c r="Y34" s="52"/>
      <c r="Z34" s="53"/>
      <c r="AA34" s="52"/>
      <c r="AB34" s="54">
        <f t="shared" si="5"/>
        <v>0</v>
      </c>
      <c r="AC34" s="50">
        <f t="shared" si="6"/>
        <v>0</v>
      </c>
      <c r="AD34" s="55">
        <f t="shared" si="7"/>
        <v>0</v>
      </c>
      <c r="AE34" s="56">
        <f t="shared" si="8"/>
        <v>0</v>
      </c>
      <c r="AF34" s="57">
        <f>IFERROR($AD34/$C$8,0)</f>
        <v>0</v>
      </c>
      <c r="AG34" s="58">
        <f>IFERROR($AB34/$C$9,0)</f>
        <v>0</v>
      </c>
      <c r="AH34" s="54">
        <f>COUNTIF($H34:$AA34,"M")</f>
        <v>0</v>
      </c>
      <c r="AI34" s="59">
        <f t="shared" si="9"/>
        <v>0</v>
      </c>
      <c r="AJ34" s="54">
        <f>COUNTIF($H34:$AA34,"RDV")</f>
        <v>0</v>
      </c>
      <c r="AK34" s="59">
        <f t="shared" si="0"/>
        <v>0</v>
      </c>
      <c r="AL34" s="54">
        <f>COUNTIF($H34:$AA34,"A")</f>
        <v>0</v>
      </c>
      <c r="AM34" s="59">
        <f t="shared" si="1"/>
        <v>0</v>
      </c>
      <c r="AN34" s="54">
        <f>COUNTIF($H34:$AA34,"NJ")</f>
        <v>0</v>
      </c>
      <c r="AO34" s="59">
        <f t="shared" si="2"/>
        <v>0</v>
      </c>
      <c r="AP34" s="54">
        <f>COUNTIF($H34:$AA34,"C")</f>
        <v>0</v>
      </c>
      <c r="AQ34" s="59">
        <f t="shared" si="3"/>
        <v>0</v>
      </c>
      <c r="AR34" s="129"/>
    </row>
    <row r="35" spans="2:44" x14ac:dyDescent="0.25">
      <c r="B35" s="21" t="str">
        <f>Septembre!$B35</f>
        <v xml:space="preserve"> </v>
      </c>
      <c r="C35" s="48" t="str">
        <f>IF(ISBLANK(Septembre!C35),"",ISTEXT(Septembre!C35))</f>
        <v/>
      </c>
      <c r="D35" s="48"/>
      <c r="E35" s="50">
        <f>IF(AND(ISBLANK(A35),B35&gt;"*"),COUNTIF($H$12:$AM$12,"M")-IF(AND(ISNUMBER($C35),$C35&gt;0),NETWORKDAYS($I$9,$C35,$I$2:$I$5)-1,0)-IF(AND(ISNUMBER($D35),$D35&gt;0),NETWORKDAYS($D35,$AM$9,$I$2:$I$5)-1,0),0)</f>
        <v>0</v>
      </c>
      <c r="F35" s="50">
        <f>IF(AND(ISBLANK(A35),B35&gt;"*"),COUNTIF($H$12:$AA$12,"M")-IF(AND(ISNUMBER($C35),$C35&gt;0),NETWORKDAYS($I$9,$C35,$I$2:$I$5)-1,0)-IF(AND(ISNUMBER($D35),$D35&gt;0),NETWORKDAYS($D35,#REF!,$I$2:$I$5)-1,0),0)</f>
        <v>0</v>
      </c>
      <c r="G35" s="50">
        <f t="shared" si="4"/>
        <v>0</v>
      </c>
      <c r="H35" s="51"/>
      <c r="I35" s="52"/>
      <c r="J35" s="53"/>
      <c r="K35" s="52"/>
      <c r="L35" s="53"/>
      <c r="M35" s="52"/>
      <c r="N35" s="53"/>
      <c r="O35" s="52"/>
      <c r="P35" s="53"/>
      <c r="Q35" s="52"/>
      <c r="R35" s="53"/>
      <c r="S35" s="52"/>
      <c r="T35" s="53"/>
      <c r="U35" s="52"/>
      <c r="V35" s="53"/>
      <c r="W35" s="52"/>
      <c r="X35" s="53"/>
      <c r="Y35" s="52"/>
      <c r="Z35" s="53"/>
      <c r="AA35" s="52"/>
      <c r="AB35" s="54">
        <f t="shared" si="5"/>
        <v>0</v>
      </c>
      <c r="AC35" s="50">
        <f t="shared" si="6"/>
        <v>0</v>
      </c>
      <c r="AD35" s="55">
        <f t="shared" si="7"/>
        <v>0</v>
      </c>
      <c r="AE35" s="56">
        <f t="shared" si="8"/>
        <v>0</v>
      </c>
      <c r="AF35" s="57">
        <f>IFERROR($AD35/$C$8,0)</f>
        <v>0</v>
      </c>
      <c r="AG35" s="58">
        <f>IFERROR($AB35/$C$9,0)</f>
        <v>0</v>
      </c>
      <c r="AH35" s="54">
        <f>COUNTIF($H35:$AA35,"M")</f>
        <v>0</v>
      </c>
      <c r="AI35" s="59">
        <f t="shared" si="9"/>
        <v>0</v>
      </c>
      <c r="AJ35" s="54">
        <f>COUNTIF($H35:$AA35,"RDV")</f>
        <v>0</v>
      </c>
      <c r="AK35" s="59">
        <f t="shared" si="0"/>
        <v>0</v>
      </c>
      <c r="AL35" s="54">
        <f>COUNTIF($H35:$AA35,"A")</f>
        <v>0</v>
      </c>
      <c r="AM35" s="59">
        <f t="shared" si="1"/>
        <v>0</v>
      </c>
      <c r="AN35" s="54">
        <f>COUNTIF($H35:$AA35,"NJ")</f>
        <v>0</v>
      </c>
      <c r="AO35" s="59">
        <f t="shared" si="2"/>
        <v>0</v>
      </c>
      <c r="AP35" s="54">
        <f>COUNTIF($H35:$AA35,"C")</f>
        <v>0</v>
      </c>
      <c r="AQ35" s="59">
        <f t="shared" si="3"/>
        <v>0</v>
      </c>
      <c r="AR35" s="129"/>
    </row>
    <row r="36" spans="2:44" x14ac:dyDescent="0.25">
      <c r="B36" s="21" t="str">
        <f>Septembre!$B36</f>
        <v xml:space="preserve"> </v>
      </c>
      <c r="C36" s="48" t="str">
        <f>IF(ISBLANK(Septembre!C36),"",ISTEXT(Septembre!C36))</f>
        <v/>
      </c>
      <c r="D36" s="48"/>
      <c r="E36" s="50">
        <f>IF(AND(ISBLANK(A36),B36&gt;"*"),COUNTIF($H$12:$AM$12,"M")-IF(AND(ISNUMBER($C36),$C36&gt;0),NETWORKDAYS($I$9,$C36,$I$2:$I$5)-1,0)-IF(AND(ISNUMBER($D36),$D36&gt;0),NETWORKDAYS($D36,$AM$9,$I$2:$I$5)-1,0),0)</f>
        <v>0</v>
      </c>
      <c r="F36" s="50">
        <f>IF(AND(ISBLANK(A36),B36&gt;"*"),COUNTIF($H$12:$AA$12,"M")-IF(AND(ISNUMBER($C36),$C36&gt;0),NETWORKDAYS($I$9,$C36,$I$2:$I$5)-1,0)-IF(AND(ISNUMBER($D36),$D36&gt;0),NETWORKDAYS($D36,#REF!,$I$2:$I$5)-1,0),0)</f>
        <v>0</v>
      </c>
      <c r="G36" s="50">
        <f t="shared" si="4"/>
        <v>0</v>
      </c>
      <c r="H36" s="51"/>
      <c r="I36" s="52"/>
      <c r="J36" s="53"/>
      <c r="K36" s="52"/>
      <c r="L36" s="53"/>
      <c r="M36" s="52"/>
      <c r="N36" s="53"/>
      <c r="O36" s="52"/>
      <c r="P36" s="53"/>
      <c r="Q36" s="52"/>
      <c r="R36" s="53"/>
      <c r="S36" s="52"/>
      <c r="T36" s="53"/>
      <c r="U36" s="52"/>
      <c r="V36" s="53"/>
      <c r="W36" s="52"/>
      <c r="X36" s="53"/>
      <c r="Y36" s="52"/>
      <c r="Z36" s="53"/>
      <c r="AA36" s="52"/>
      <c r="AB36" s="54">
        <f t="shared" si="5"/>
        <v>0</v>
      </c>
      <c r="AC36" s="50">
        <f t="shared" si="6"/>
        <v>0</v>
      </c>
      <c r="AD36" s="55">
        <f t="shared" si="7"/>
        <v>0</v>
      </c>
      <c r="AE36" s="56">
        <f t="shared" si="8"/>
        <v>0</v>
      </c>
      <c r="AF36" s="57">
        <f>IFERROR($AD36/$C$8,0)</f>
        <v>0</v>
      </c>
      <c r="AG36" s="58">
        <f>IFERROR($AB36/$C$9,0)</f>
        <v>0</v>
      </c>
      <c r="AH36" s="54">
        <f>COUNTIF($H36:$AA36,"M")</f>
        <v>0</v>
      </c>
      <c r="AI36" s="59">
        <f t="shared" si="9"/>
        <v>0</v>
      </c>
      <c r="AJ36" s="54">
        <f>COUNTIF($H36:$AA36,"RDV")</f>
        <v>0</v>
      </c>
      <c r="AK36" s="59">
        <f t="shared" si="0"/>
        <v>0</v>
      </c>
      <c r="AL36" s="54">
        <f>COUNTIF($H36:$AA36,"A")</f>
        <v>0</v>
      </c>
      <c r="AM36" s="59">
        <f t="shared" si="1"/>
        <v>0</v>
      </c>
      <c r="AN36" s="54">
        <f>COUNTIF($H36:$AA36,"NJ")</f>
        <v>0</v>
      </c>
      <c r="AO36" s="59">
        <f t="shared" si="2"/>
        <v>0</v>
      </c>
      <c r="AP36" s="54">
        <f>COUNTIF($H36:$AA36,"C")</f>
        <v>0</v>
      </c>
      <c r="AQ36" s="59">
        <f t="shared" si="3"/>
        <v>0</v>
      </c>
      <c r="AR36" s="129"/>
    </row>
    <row r="37" spans="2:44" x14ac:dyDescent="0.25">
      <c r="B37" s="21" t="str">
        <f>Septembre!$B37</f>
        <v xml:space="preserve"> </v>
      </c>
      <c r="C37" s="48" t="str">
        <f>IF(ISBLANK(Septembre!C37),"",ISTEXT(Septembre!C37))</f>
        <v/>
      </c>
      <c r="D37" s="48"/>
      <c r="E37" s="50">
        <f>IF(AND(ISBLANK(A37),B37&gt;"*"),COUNTIF($H$12:$AM$12,"M")-IF(AND(ISNUMBER($C37),$C37&gt;0),NETWORKDAYS($I$9,$C37,$I$2:$I$5)-1,0)-IF(AND(ISNUMBER($D37),$D37&gt;0),NETWORKDAYS($D37,$AM$9,$I$2:$I$5)-1,0),0)</f>
        <v>0</v>
      </c>
      <c r="F37" s="50">
        <f>IF(AND(ISBLANK(A37),B37&gt;"*"),COUNTIF($H$12:$AA$12,"M")-IF(AND(ISNUMBER($C37),$C37&gt;0),NETWORKDAYS($I$9,$C37,$I$2:$I$5)-1,0)-IF(AND(ISNUMBER($D37),$D37&gt;0),NETWORKDAYS($D37,#REF!,$I$2:$I$5)-1,0),0)</f>
        <v>0</v>
      </c>
      <c r="G37" s="50">
        <f t="shared" si="4"/>
        <v>0</v>
      </c>
      <c r="H37" s="51"/>
      <c r="I37" s="52"/>
      <c r="J37" s="53"/>
      <c r="K37" s="52"/>
      <c r="L37" s="53"/>
      <c r="M37" s="52"/>
      <c r="N37" s="53"/>
      <c r="O37" s="52"/>
      <c r="P37" s="53"/>
      <c r="Q37" s="52"/>
      <c r="R37" s="53"/>
      <c r="S37" s="52"/>
      <c r="T37" s="53"/>
      <c r="U37" s="52"/>
      <c r="V37" s="53"/>
      <c r="W37" s="52"/>
      <c r="X37" s="53"/>
      <c r="Y37" s="52"/>
      <c r="Z37" s="53"/>
      <c r="AA37" s="52"/>
      <c r="AB37" s="54">
        <f t="shared" si="5"/>
        <v>0</v>
      </c>
      <c r="AC37" s="50">
        <f t="shared" si="6"/>
        <v>0</v>
      </c>
      <c r="AD37" s="55">
        <f t="shared" si="7"/>
        <v>0</v>
      </c>
      <c r="AE37" s="56">
        <f t="shared" si="8"/>
        <v>0</v>
      </c>
      <c r="AF37" s="57">
        <f>IFERROR($AD37/$C$8,0)</f>
        <v>0</v>
      </c>
      <c r="AG37" s="58">
        <f>IFERROR($AB37/$C$9,0)</f>
        <v>0</v>
      </c>
      <c r="AH37" s="54">
        <f>COUNTIF($H37:$AA37,"M")</f>
        <v>0</v>
      </c>
      <c r="AI37" s="59">
        <f t="shared" si="9"/>
        <v>0</v>
      </c>
      <c r="AJ37" s="54">
        <f>COUNTIF($H37:$AA37,"RDV")</f>
        <v>0</v>
      </c>
      <c r="AK37" s="59">
        <f t="shared" si="0"/>
        <v>0</v>
      </c>
      <c r="AL37" s="54">
        <f>COUNTIF($H37:$AA37,"A")</f>
        <v>0</v>
      </c>
      <c r="AM37" s="59">
        <f t="shared" si="1"/>
        <v>0</v>
      </c>
      <c r="AN37" s="54">
        <f>COUNTIF($H37:$AA37,"NJ")</f>
        <v>0</v>
      </c>
      <c r="AO37" s="59">
        <f t="shared" si="2"/>
        <v>0</v>
      </c>
      <c r="AP37" s="54">
        <f>COUNTIF($H37:$AA37,"C")</f>
        <v>0</v>
      </c>
      <c r="AQ37" s="59">
        <f t="shared" si="3"/>
        <v>0</v>
      </c>
      <c r="AR37" s="129"/>
    </row>
    <row r="38" spans="2:44" x14ac:dyDescent="0.25">
      <c r="B38" s="21" t="str">
        <f>Septembre!$B38</f>
        <v xml:space="preserve"> </v>
      </c>
      <c r="C38" s="48" t="str">
        <f>IF(ISBLANK(Septembre!C38),"",ISTEXT(Septembre!C38))</f>
        <v/>
      </c>
      <c r="D38" s="48"/>
      <c r="E38" s="50">
        <f>IF(AND(ISBLANK(A38),B38&gt;"*"),COUNTIF($H$12:$AM$12,"M")-IF(AND(ISNUMBER($C38),$C38&gt;0),NETWORKDAYS($I$9,$C38,$I$2:$I$5)-1,0)-IF(AND(ISNUMBER($D38),$D38&gt;0),NETWORKDAYS($D38,$AM$9,$I$2:$I$5)-1,0),0)</f>
        <v>0</v>
      </c>
      <c r="F38" s="50">
        <f>IF(AND(ISBLANK(A38),B38&gt;"*"),COUNTIF($H$12:$AA$12,"M")-IF(AND(ISNUMBER($C38),$C38&gt;0),NETWORKDAYS($I$9,$C38,$I$2:$I$5)-1,0)-IF(AND(ISNUMBER($D38),$D38&gt;0),NETWORKDAYS($D38,#REF!,$I$2:$I$5)-1,0),0)</f>
        <v>0</v>
      </c>
      <c r="G38" s="50">
        <f t="shared" si="4"/>
        <v>0</v>
      </c>
      <c r="H38" s="51"/>
      <c r="I38" s="52"/>
      <c r="J38" s="53"/>
      <c r="K38" s="52"/>
      <c r="L38" s="53"/>
      <c r="M38" s="52"/>
      <c r="N38" s="53"/>
      <c r="O38" s="52"/>
      <c r="P38" s="53"/>
      <c r="Q38" s="52"/>
      <c r="R38" s="53"/>
      <c r="S38" s="52"/>
      <c r="T38" s="53"/>
      <c r="U38" s="52"/>
      <c r="V38" s="53"/>
      <c r="W38" s="52"/>
      <c r="X38" s="53"/>
      <c r="Y38" s="52"/>
      <c r="Z38" s="53"/>
      <c r="AA38" s="52"/>
      <c r="AB38" s="54">
        <f t="shared" si="5"/>
        <v>0</v>
      </c>
      <c r="AC38" s="50">
        <f t="shared" si="6"/>
        <v>0</v>
      </c>
      <c r="AD38" s="55">
        <f t="shared" si="7"/>
        <v>0</v>
      </c>
      <c r="AE38" s="56">
        <f t="shared" si="8"/>
        <v>0</v>
      </c>
      <c r="AF38" s="57">
        <f>IFERROR($AD38/$C$8,0)</f>
        <v>0</v>
      </c>
      <c r="AG38" s="58">
        <f>IFERROR($AB38/$C$9,0)</f>
        <v>0</v>
      </c>
      <c r="AH38" s="54">
        <f>COUNTIF($H38:$AA38,"M")</f>
        <v>0</v>
      </c>
      <c r="AI38" s="59">
        <f t="shared" si="9"/>
        <v>0</v>
      </c>
      <c r="AJ38" s="54">
        <f>COUNTIF($H38:$AA38,"RDV")</f>
        <v>0</v>
      </c>
      <c r="AK38" s="59">
        <f t="shared" si="0"/>
        <v>0</v>
      </c>
      <c r="AL38" s="54">
        <f>COUNTIF($H38:$AA38,"A")</f>
        <v>0</v>
      </c>
      <c r="AM38" s="59">
        <f t="shared" si="1"/>
        <v>0</v>
      </c>
      <c r="AN38" s="54">
        <f>COUNTIF($H38:$AA38,"NJ")</f>
        <v>0</v>
      </c>
      <c r="AO38" s="59">
        <f t="shared" si="2"/>
        <v>0</v>
      </c>
      <c r="AP38" s="54">
        <f>COUNTIF($H38:$AA38,"C")</f>
        <v>0</v>
      </c>
      <c r="AQ38" s="59">
        <f t="shared" si="3"/>
        <v>0</v>
      </c>
      <c r="AR38" s="129"/>
    </row>
    <row r="39" spans="2:44" x14ac:dyDescent="0.25">
      <c r="B39" s="21" t="str">
        <f>Septembre!$B39</f>
        <v xml:space="preserve"> </v>
      </c>
      <c r="C39" s="48" t="str">
        <f>IF(ISBLANK(Septembre!C39),"",ISTEXT(Septembre!C39))</f>
        <v/>
      </c>
      <c r="D39" s="48"/>
      <c r="E39" s="50">
        <f>IF(AND(ISBLANK(A39),B39&gt;"*"),COUNTIF($H$12:$AM$12,"M")-IF(AND(ISNUMBER($C39),$C39&gt;0),NETWORKDAYS($I$9,$C39,$I$2:$I$5)-1,0)-IF(AND(ISNUMBER($D39),$D39&gt;0),NETWORKDAYS($D39,$AM$9,$I$2:$I$5)-1,0),0)</f>
        <v>0</v>
      </c>
      <c r="F39" s="50">
        <f>IF(AND(ISBLANK(A39),B39&gt;"*"),COUNTIF($H$12:$AA$12,"M")-IF(AND(ISNUMBER($C39),$C39&gt;0),NETWORKDAYS($I$9,$C39,$I$2:$I$5)-1,0)-IF(AND(ISNUMBER($D39),$D39&gt;0),NETWORKDAYS($D39,#REF!,$I$2:$I$5)-1,0),0)</f>
        <v>0</v>
      </c>
      <c r="G39" s="50">
        <f t="shared" si="4"/>
        <v>0</v>
      </c>
      <c r="H39" s="51"/>
      <c r="I39" s="52"/>
      <c r="J39" s="53"/>
      <c r="K39" s="52"/>
      <c r="L39" s="53"/>
      <c r="M39" s="52"/>
      <c r="N39" s="53"/>
      <c r="O39" s="52"/>
      <c r="P39" s="53"/>
      <c r="Q39" s="52"/>
      <c r="R39" s="53"/>
      <c r="S39" s="52"/>
      <c r="T39" s="53"/>
      <c r="U39" s="52"/>
      <c r="V39" s="53"/>
      <c r="W39" s="52"/>
      <c r="X39" s="53"/>
      <c r="Y39" s="52"/>
      <c r="Z39" s="53"/>
      <c r="AA39" s="52"/>
      <c r="AB39" s="54">
        <f t="shared" si="5"/>
        <v>0</v>
      </c>
      <c r="AC39" s="50">
        <f t="shared" si="6"/>
        <v>0</v>
      </c>
      <c r="AD39" s="55">
        <f t="shared" si="7"/>
        <v>0</v>
      </c>
      <c r="AE39" s="56">
        <f t="shared" si="8"/>
        <v>0</v>
      </c>
      <c r="AF39" s="57">
        <f>IFERROR($AD39/$C$8,0)</f>
        <v>0</v>
      </c>
      <c r="AG39" s="58">
        <f>IFERROR($AB39/$C$9,0)</f>
        <v>0</v>
      </c>
      <c r="AH39" s="54">
        <f>COUNTIF($H39:$AA39,"M")</f>
        <v>0</v>
      </c>
      <c r="AI39" s="59">
        <f t="shared" si="9"/>
        <v>0</v>
      </c>
      <c r="AJ39" s="54">
        <f>COUNTIF($H39:$AA39,"RDV")</f>
        <v>0</v>
      </c>
      <c r="AK39" s="59">
        <f t="shared" si="0"/>
        <v>0</v>
      </c>
      <c r="AL39" s="54">
        <f>COUNTIF($H39:$AA39,"A")</f>
        <v>0</v>
      </c>
      <c r="AM39" s="59">
        <f t="shared" si="1"/>
        <v>0</v>
      </c>
      <c r="AN39" s="54">
        <f>COUNTIF($H39:$AA39,"NJ")</f>
        <v>0</v>
      </c>
      <c r="AO39" s="59">
        <f t="shared" si="2"/>
        <v>0</v>
      </c>
      <c r="AP39" s="54">
        <f>COUNTIF($H39:$AA39,"C")</f>
        <v>0</v>
      </c>
      <c r="AQ39" s="59">
        <f t="shared" si="3"/>
        <v>0</v>
      </c>
      <c r="AR39" s="129"/>
    </row>
    <row r="40" spans="2:44" x14ac:dyDescent="0.25">
      <c r="B40" s="21" t="str">
        <f>Septembre!$B40</f>
        <v xml:space="preserve"> </v>
      </c>
      <c r="C40" s="48" t="str">
        <f>IF(ISBLANK(Septembre!C40),"",ISTEXT(Septembre!C40))</f>
        <v/>
      </c>
      <c r="D40" s="48"/>
      <c r="E40" s="50">
        <f>IF(AND(ISBLANK(A40),B40&gt;"*"),COUNTIF($H$12:$AM$12,"M")-IF(AND(ISNUMBER($C40),$C40&gt;0),NETWORKDAYS($I$9,$C40,$I$2:$I$5)-1,0)-IF(AND(ISNUMBER($D40),$D40&gt;0),NETWORKDAYS($D40,$AM$9,$I$2:$I$5)-1,0),0)</f>
        <v>0</v>
      </c>
      <c r="F40" s="50">
        <f>IF(AND(ISBLANK(A40),B40&gt;"*"),COUNTIF($H$12:$AA$12,"M")-IF(AND(ISNUMBER($C40),$C40&gt;0),NETWORKDAYS($I$9,$C40,$I$2:$I$5)-1,0)-IF(AND(ISNUMBER($D40),$D40&gt;0),NETWORKDAYS($D40,#REF!,$I$2:$I$5)-1,0),0)</f>
        <v>0</v>
      </c>
      <c r="G40" s="50">
        <f t="shared" si="4"/>
        <v>0</v>
      </c>
      <c r="H40" s="51"/>
      <c r="I40" s="52"/>
      <c r="J40" s="53"/>
      <c r="K40" s="52"/>
      <c r="L40" s="53"/>
      <c r="M40" s="52"/>
      <c r="N40" s="53"/>
      <c r="O40" s="52"/>
      <c r="P40" s="53"/>
      <c r="Q40" s="52"/>
      <c r="R40" s="53"/>
      <c r="S40" s="52"/>
      <c r="T40" s="53"/>
      <c r="U40" s="52"/>
      <c r="V40" s="53"/>
      <c r="W40" s="52"/>
      <c r="X40" s="53"/>
      <c r="Y40" s="52"/>
      <c r="Z40" s="53"/>
      <c r="AA40" s="52"/>
      <c r="AB40" s="54">
        <f t="shared" si="5"/>
        <v>0</v>
      </c>
      <c r="AC40" s="50">
        <f t="shared" si="6"/>
        <v>0</v>
      </c>
      <c r="AD40" s="55">
        <f t="shared" si="7"/>
        <v>0</v>
      </c>
      <c r="AE40" s="56">
        <f t="shared" si="8"/>
        <v>0</v>
      </c>
      <c r="AF40" s="57">
        <f>IFERROR($AD40/$C$8,0)</f>
        <v>0</v>
      </c>
      <c r="AG40" s="58">
        <f>IFERROR($AB40/$C$9,0)</f>
        <v>0</v>
      </c>
      <c r="AH40" s="54">
        <f>COUNTIF($H40:$AA40,"M")</f>
        <v>0</v>
      </c>
      <c r="AI40" s="59">
        <f t="shared" si="9"/>
        <v>0</v>
      </c>
      <c r="AJ40" s="54">
        <f>COUNTIF($H40:$AA40,"RDV")</f>
        <v>0</v>
      </c>
      <c r="AK40" s="59">
        <f t="shared" si="0"/>
        <v>0</v>
      </c>
      <c r="AL40" s="54">
        <f>COUNTIF($H40:$AA40,"A")</f>
        <v>0</v>
      </c>
      <c r="AM40" s="59">
        <f t="shared" si="1"/>
        <v>0</v>
      </c>
      <c r="AN40" s="54">
        <f>COUNTIF($H40:$AA40,"NJ")</f>
        <v>0</v>
      </c>
      <c r="AO40" s="59">
        <f t="shared" si="2"/>
        <v>0</v>
      </c>
      <c r="AP40" s="54">
        <f>COUNTIF($H40:$AA40,"C")</f>
        <v>0</v>
      </c>
      <c r="AQ40" s="59">
        <f t="shared" si="3"/>
        <v>0</v>
      </c>
      <c r="AR40" s="129"/>
    </row>
    <row r="41" spans="2:44" x14ac:dyDescent="0.25">
      <c r="B41" s="21" t="str">
        <f>Septembre!$B41</f>
        <v xml:space="preserve"> </v>
      </c>
      <c r="C41" s="48" t="str">
        <f>IF(ISBLANK(Septembre!C41),"",ISTEXT(Septembre!C41))</f>
        <v/>
      </c>
      <c r="D41" s="48"/>
      <c r="E41" s="50">
        <f>IF(AND(ISBLANK(A41),B41&gt;"*"),COUNTIF($H$12:$AM$12,"M")-IF(AND(ISNUMBER($C41),$C41&gt;0),NETWORKDAYS($I$9,$C41,$I$2:$I$5)-1,0)-IF(AND(ISNUMBER($D41),$D41&gt;0),NETWORKDAYS($D41,$AM$9,$I$2:$I$5)-1,0),0)</f>
        <v>0</v>
      </c>
      <c r="F41" s="50">
        <f>IF(AND(ISBLANK(A41),B41&gt;"*"),COUNTIF($H$12:$AA$12,"M")-IF(AND(ISNUMBER($C41),$C41&gt;0),NETWORKDAYS($I$9,$C41,$I$2:$I$5)-1,0)-IF(AND(ISNUMBER($D41),$D41&gt;0),NETWORKDAYS($D41,#REF!,$I$2:$I$5)-1,0),0)</f>
        <v>0</v>
      </c>
      <c r="G41" s="50">
        <f t="shared" si="4"/>
        <v>0</v>
      </c>
      <c r="H41" s="51"/>
      <c r="I41" s="52"/>
      <c r="J41" s="53"/>
      <c r="K41" s="52"/>
      <c r="L41" s="53"/>
      <c r="M41" s="52"/>
      <c r="N41" s="53"/>
      <c r="O41" s="52"/>
      <c r="P41" s="53"/>
      <c r="Q41" s="52"/>
      <c r="R41" s="53"/>
      <c r="S41" s="52"/>
      <c r="T41" s="53"/>
      <c r="U41" s="52"/>
      <c r="V41" s="53"/>
      <c r="W41" s="52"/>
      <c r="X41" s="53"/>
      <c r="Y41" s="52"/>
      <c r="Z41" s="53"/>
      <c r="AA41" s="52"/>
      <c r="AB41" s="54">
        <f t="shared" si="5"/>
        <v>0</v>
      </c>
      <c r="AC41" s="50">
        <f t="shared" si="6"/>
        <v>0</v>
      </c>
      <c r="AD41" s="55">
        <f t="shared" si="7"/>
        <v>0</v>
      </c>
      <c r="AE41" s="56">
        <f t="shared" si="8"/>
        <v>0</v>
      </c>
      <c r="AF41" s="57">
        <f>IFERROR($AD41/$C$8,0)</f>
        <v>0</v>
      </c>
      <c r="AG41" s="58">
        <f>IFERROR($AB41/$C$9,0)</f>
        <v>0</v>
      </c>
      <c r="AH41" s="54">
        <f>COUNTIF($H41:$AA41,"M")</f>
        <v>0</v>
      </c>
      <c r="AI41" s="59">
        <f t="shared" si="9"/>
        <v>0</v>
      </c>
      <c r="AJ41" s="54">
        <f>COUNTIF($H41:$AA41,"RDV")</f>
        <v>0</v>
      </c>
      <c r="AK41" s="59">
        <f t="shared" si="0"/>
        <v>0</v>
      </c>
      <c r="AL41" s="54">
        <f>COUNTIF($H41:$AA41,"A")</f>
        <v>0</v>
      </c>
      <c r="AM41" s="59">
        <f t="shared" si="1"/>
        <v>0</v>
      </c>
      <c r="AN41" s="54">
        <f>COUNTIF($H41:$AA41,"NJ")</f>
        <v>0</v>
      </c>
      <c r="AO41" s="59">
        <f t="shared" si="2"/>
        <v>0</v>
      </c>
      <c r="AP41" s="54">
        <f>COUNTIF($H41:$AA41,"C")</f>
        <v>0</v>
      </c>
      <c r="AQ41" s="59">
        <f t="shared" si="3"/>
        <v>0</v>
      </c>
      <c r="AR41" s="129"/>
    </row>
    <row r="42" spans="2:44" x14ac:dyDescent="0.25">
      <c r="B42" s="21" t="str">
        <f>Septembre!$B42</f>
        <v xml:space="preserve"> </v>
      </c>
      <c r="C42" s="48" t="str">
        <f>IF(ISBLANK(Septembre!C42),"",ISTEXT(Septembre!C42))</f>
        <v/>
      </c>
      <c r="D42" s="48"/>
      <c r="E42" s="50">
        <f>IF(AND(ISBLANK(A42),B42&gt;"*"),COUNTIF($H$12:$AM$12,"M")-IF(AND(ISNUMBER($C42),$C42&gt;0),NETWORKDAYS($I$9,$C42,$I$2:$I$5)-1,0)-IF(AND(ISNUMBER($D42),$D42&gt;0),NETWORKDAYS($D42,$AM$9,$I$2:$I$5)-1,0),0)</f>
        <v>0</v>
      </c>
      <c r="F42" s="50">
        <f>IF(AND(ISBLANK(A42),B42&gt;"*"),COUNTIF($H$12:$AA$12,"M")-IF(AND(ISNUMBER($C42),$C42&gt;0),NETWORKDAYS($I$9,$C42,$I$2:$I$5)-1,0)-IF(AND(ISNUMBER($D42),$D42&gt;0),NETWORKDAYS($D42,#REF!,$I$2:$I$5)-1,0),0)</f>
        <v>0</v>
      </c>
      <c r="G42" s="50">
        <f t="shared" si="4"/>
        <v>0</v>
      </c>
      <c r="H42" s="51"/>
      <c r="I42" s="52"/>
      <c r="J42" s="53"/>
      <c r="K42" s="52"/>
      <c r="L42" s="53"/>
      <c r="M42" s="52"/>
      <c r="N42" s="53"/>
      <c r="O42" s="52"/>
      <c r="P42" s="53"/>
      <c r="Q42" s="52"/>
      <c r="R42" s="53"/>
      <c r="S42" s="52"/>
      <c r="T42" s="53"/>
      <c r="U42" s="52"/>
      <c r="V42" s="53"/>
      <c r="W42" s="52"/>
      <c r="X42" s="53"/>
      <c r="Y42" s="52"/>
      <c r="Z42" s="53"/>
      <c r="AA42" s="52"/>
      <c r="AB42" s="54">
        <f t="shared" si="5"/>
        <v>0</v>
      </c>
      <c r="AC42" s="50">
        <f t="shared" si="6"/>
        <v>0</v>
      </c>
      <c r="AD42" s="55">
        <f t="shared" si="7"/>
        <v>0</v>
      </c>
      <c r="AE42" s="56">
        <f t="shared" si="8"/>
        <v>0</v>
      </c>
      <c r="AF42" s="57">
        <f>IFERROR($AD42/$C$8,0)</f>
        <v>0</v>
      </c>
      <c r="AG42" s="58">
        <f>IFERROR($AB42/$C$9,0)</f>
        <v>0</v>
      </c>
      <c r="AH42" s="54">
        <f>COUNTIF($H42:$AA42,"M")</f>
        <v>0</v>
      </c>
      <c r="AI42" s="59">
        <f t="shared" si="9"/>
        <v>0</v>
      </c>
      <c r="AJ42" s="54">
        <f>COUNTIF($H42:$AA42,"RDV")</f>
        <v>0</v>
      </c>
      <c r="AK42" s="59">
        <f t="shared" si="0"/>
        <v>0</v>
      </c>
      <c r="AL42" s="54">
        <f>COUNTIF($H42:$AA42,"A")</f>
        <v>0</v>
      </c>
      <c r="AM42" s="59">
        <f t="shared" si="1"/>
        <v>0</v>
      </c>
      <c r="AN42" s="54">
        <f>COUNTIF($H42:$AA42,"NJ")</f>
        <v>0</v>
      </c>
      <c r="AO42" s="59">
        <f t="shared" si="2"/>
        <v>0</v>
      </c>
      <c r="AP42" s="54">
        <f>COUNTIF($H42:$AA42,"C")</f>
        <v>0</v>
      </c>
      <c r="AQ42" s="59">
        <f t="shared" si="3"/>
        <v>0</v>
      </c>
      <c r="AR42" s="129"/>
    </row>
    <row r="43" spans="2:44" x14ac:dyDescent="0.25">
      <c r="B43" s="21" t="str">
        <f>Septembre!$B43</f>
        <v xml:space="preserve"> </v>
      </c>
      <c r="C43" s="48" t="str">
        <f>IF(ISBLANK(Septembre!C43),"",ISTEXT(Septembre!C43))</f>
        <v/>
      </c>
      <c r="D43" s="48"/>
      <c r="E43" s="50">
        <f>IF(AND(ISBLANK(A43),B43&gt;"*"),COUNTIF($H$12:$AM$12,"M")-IF(AND(ISNUMBER($C43),$C43&gt;0),NETWORKDAYS($I$9,$C43,$I$2:$I$5)-1,0)-IF(AND(ISNUMBER($D43),$D43&gt;0),NETWORKDAYS($D43,$AM$9,$I$2:$I$5)-1,0),0)</f>
        <v>0</v>
      </c>
      <c r="F43" s="50">
        <f>IF(AND(ISBLANK(A43),B43&gt;"*"),COUNTIF($H$12:$AA$12,"M")-IF(AND(ISNUMBER($C43),$C43&gt;0),NETWORKDAYS($I$9,$C43,$I$2:$I$5)-1,0)-IF(AND(ISNUMBER($D43),$D43&gt;0),NETWORKDAYS($D43,#REF!,$I$2:$I$5)-1,0),0)</f>
        <v>0</v>
      </c>
      <c r="G43" s="50">
        <f t="shared" si="4"/>
        <v>0</v>
      </c>
      <c r="H43" s="51"/>
      <c r="I43" s="52"/>
      <c r="J43" s="53"/>
      <c r="K43" s="52"/>
      <c r="L43" s="53"/>
      <c r="M43" s="52"/>
      <c r="N43" s="53"/>
      <c r="O43" s="52"/>
      <c r="P43" s="53"/>
      <c r="Q43" s="52"/>
      <c r="R43" s="53"/>
      <c r="S43" s="52"/>
      <c r="T43" s="53"/>
      <c r="U43" s="52"/>
      <c r="V43" s="53"/>
      <c r="W43" s="52"/>
      <c r="X43" s="53"/>
      <c r="Y43" s="52"/>
      <c r="Z43" s="53"/>
      <c r="AA43" s="52"/>
      <c r="AB43" s="54">
        <f t="shared" si="5"/>
        <v>0</v>
      </c>
      <c r="AC43" s="50">
        <f t="shared" si="6"/>
        <v>0</v>
      </c>
      <c r="AD43" s="55">
        <f t="shared" si="7"/>
        <v>0</v>
      </c>
      <c r="AE43" s="56">
        <f t="shared" si="8"/>
        <v>0</v>
      </c>
      <c r="AF43" s="57">
        <f>IFERROR($AD43/$C$8,0)</f>
        <v>0</v>
      </c>
      <c r="AG43" s="58">
        <f>IFERROR($AB43/$C$9,0)</f>
        <v>0</v>
      </c>
      <c r="AH43" s="54">
        <f>COUNTIF($H43:$AA43,"M")</f>
        <v>0</v>
      </c>
      <c r="AI43" s="59">
        <f t="shared" si="9"/>
        <v>0</v>
      </c>
      <c r="AJ43" s="54">
        <f>COUNTIF($H43:$AA43,"RDV")</f>
        <v>0</v>
      </c>
      <c r="AK43" s="59">
        <f t="shared" si="0"/>
        <v>0</v>
      </c>
      <c r="AL43" s="54">
        <f>COUNTIF($H43:$AA43,"A")</f>
        <v>0</v>
      </c>
      <c r="AM43" s="59">
        <f t="shared" si="1"/>
        <v>0</v>
      </c>
      <c r="AN43" s="54">
        <f>COUNTIF($H43:$AA43,"NJ")</f>
        <v>0</v>
      </c>
      <c r="AO43" s="59">
        <f t="shared" si="2"/>
        <v>0</v>
      </c>
      <c r="AP43" s="54">
        <f>COUNTIF($H43:$AA43,"C")</f>
        <v>0</v>
      </c>
      <c r="AQ43" s="59">
        <f t="shared" si="3"/>
        <v>0</v>
      </c>
      <c r="AR43" s="129"/>
    </row>
    <row r="44" spans="2:44" x14ac:dyDescent="0.25">
      <c r="B44" s="21" t="str">
        <f>Septembre!$B44</f>
        <v xml:space="preserve"> </v>
      </c>
      <c r="C44" s="48" t="str">
        <f>IF(ISBLANK(Septembre!C44),"",ISTEXT(Septembre!C44))</f>
        <v/>
      </c>
      <c r="D44" s="48"/>
      <c r="E44" s="50">
        <f>IF(AND(ISBLANK(A44),B44&gt;"*"),COUNTIF($H$12:$AM$12,"M")-IF(AND(ISNUMBER($C44),$C44&gt;0),NETWORKDAYS($I$9,$C44,$I$2:$I$5)-1,0)-IF(AND(ISNUMBER($D44),$D44&gt;0),NETWORKDAYS($D44,$AM$9,$I$2:$I$5)-1,0),0)</f>
        <v>0</v>
      </c>
      <c r="F44" s="50">
        <f>IF(AND(ISBLANK(A44),B44&gt;"*"),COUNTIF($H$12:$AA$12,"M")-IF(AND(ISNUMBER($C44),$C44&gt;0),NETWORKDAYS($I$9,$C44,$I$2:$I$5)-1,0)-IF(AND(ISNUMBER($D44),$D44&gt;0),NETWORKDAYS($D44,#REF!,$I$2:$I$5)-1,0),0)</f>
        <v>0</v>
      </c>
      <c r="G44" s="50">
        <f t="shared" si="4"/>
        <v>0</v>
      </c>
      <c r="H44" s="51"/>
      <c r="I44" s="52"/>
      <c r="J44" s="53"/>
      <c r="K44" s="52"/>
      <c r="L44" s="53"/>
      <c r="M44" s="52"/>
      <c r="N44" s="53"/>
      <c r="O44" s="52"/>
      <c r="P44" s="53"/>
      <c r="Q44" s="52"/>
      <c r="R44" s="53"/>
      <c r="S44" s="52"/>
      <c r="T44" s="53"/>
      <c r="U44" s="52"/>
      <c r="V44" s="53"/>
      <c r="W44" s="52"/>
      <c r="X44" s="53"/>
      <c r="Y44" s="52"/>
      <c r="Z44" s="53"/>
      <c r="AA44" s="52"/>
      <c r="AB44" s="54">
        <f t="shared" si="5"/>
        <v>0</v>
      </c>
      <c r="AC44" s="50">
        <f t="shared" si="6"/>
        <v>0</v>
      </c>
      <c r="AD44" s="55">
        <f t="shared" si="7"/>
        <v>0</v>
      </c>
      <c r="AE44" s="56">
        <f t="shared" si="8"/>
        <v>0</v>
      </c>
      <c r="AF44" s="57">
        <f>IFERROR($AD44/$C$8,0)</f>
        <v>0</v>
      </c>
      <c r="AG44" s="58">
        <f>IFERROR($AB44/$C$9,0)</f>
        <v>0</v>
      </c>
      <c r="AH44" s="54">
        <f>COUNTIF($H44:$AA44,"M")</f>
        <v>0</v>
      </c>
      <c r="AI44" s="59">
        <f t="shared" si="9"/>
        <v>0</v>
      </c>
      <c r="AJ44" s="54">
        <f>COUNTIF($H44:$AA44,"RDV")</f>
        <v>0</v>
      </c>
      <c r="AK44" s="59">
        <f t="shared" si="0"/>
        <v>0</v>
      </c>
      <c r="AL44" s="54">
        <f>COUNTIF($H44:$AA44,"A")</f>
        <v>0</v>
      </c>
      <c r="AM44" s="59">
        <f t="shared" si="1"/>
        <v>0</v>
      </c>
      <c r="AN44" s="54">
        <f>COUNTIF($H44:$AA44,"NJ")</f>
        <v>0</v>
      </c>
      <c r="AO44" s="59">
        <f t="shared" si="2"/>
        <v>0</v>
      </c>
      <c r="AP44" s="54">
        <f>COUNTIF($H44:$AA44,"C")</f>
        <v>0</v>
      </c>
      <c r="AQ44" s="59">
        <f t="shared" si="3"/>
        <v>0</v>
      </c>
      <c r="AR44" s="129"/>
    </row>
    <row r="45" spans="2:44" x14ac:dyDescent="0.25">
      <c r="B45" s="21" t="str">
        <f>Septembre!$B45</f>
        <v xml:space="preserve"> </v>
      </c>
      <c r="C45" s="48" t="str">
        <f>IF(ISBLANK(Septembre!C45),"",ISTEXT(Septembre!C45))</f>
        <v/>
      </c>
      <c r="D45" s="48"/>
      <c r="E45" s="50">
        <f>IF(AND(ISBLANK(A45),B45&gt;"*"),COUNTIF($H$12:$AM$12,"M")-IF(AND(ISNUMBER($C45),$C45&gt;0),NETWORKDAYS($I$9,$C45,$I$2:$I$5)-1,0)-IF(AND(ISNUMBER($D45),$D45&gt;0),NETWORKDAYS($D45,$AM$9,$I$2:$I$5)-1,0),0)</f>
        <v>0</v>
      </c>
      <c r="F45" s="50">
        <f>IF(AND(ISBLANK(A45),B45&gt;"*"),COUNTIF($H$12:$AA$12,"M")-IF(AND(ISNUMBER($C45),$C45&gt;0),NETWORKDAYS($I$9,$C45,$I$2:$I$5)-1,0)-IF(AND(ISNUMBER($D45),$D45&gt;0),NETWORKDAYS($D45,#REF!,$I$2:$I$5)-1,0),0)</f>
        <v>0</v>
      </c>
      <c r="G45" s="50">
        <f t="shared" si="4"/>
        <v>0</v>
      </c>
      <c r="H45" s="51"/>
      <c r="I45" s="52"/>
      <c r="J45" s="53"/>
      <c r="K45" s="52"/>
      <c r="L45" s="53"/>
      <c r="M45" s="52"/>
      <c r="N45" s="53"/>
      <c r="O45" s="52"/>
      <c r="P45" s="53"/>
      <c r="Q45" s="52"/>
      <c r="R45" s="53"/>
      <c r="S45" s="52"/>
      <c r="T45" s="53"/>
      <c r="U45" s="52"/>
      <c r="V45" s="53"/>
      <c r="W45" s="52"/>
      <c r="X45" s="53"/>
      <c r="Y45" s="52"/>
      <c r="Z45" s="53"/>
      <c r="AA45" s="52"/>
      <c r="AB45" s="54">
        <f t="shared" si="5"/>
        <v>0</v>
      </c>
      <c r="AC45" s="50">
        <f t="shared" si="6"/>
        <v>0</v>
      </c>
      <c r="AD45" s="55">
        <f t="shared" si="7"/>
        <v>0</v>
      </c>
      <c r="AE45" s="56">
        <f t="shared" si="8"/>
        <v>0</v>
      </c>
      <c r="AF45" s="57">
        <f>IFERROR($AD45/$C$8,0)</f>
        <v>0</v>
      </c>
      <c r="AG45" s="58">
        <f>IFERROR($AB45/$C$9,0)</f>
        <v>0</v>
      </c>
      <c r="AH45" s="54">
        <f>COUNTIF($H45:$AA45,"M")</f>
        <v>0</v>
      </c>
      <c r="AI45" s="59">
        <f t="shared" si="9"/>
        <v>0</v>
      </c>
      <c r="AJ45" s="54">
        <f>COUNTIF($H45:$AA45,"RDV")</f>
        <v>0</v>
      </c>
      <c r="AK45" s="59">
        <f t="shared" si="0"/>
        <v>0</v>
      </c>
      <c r="AL45" s="54">
        <f>COUNTIF($H45:$AA45,"A")</f>
        <v>0</v>
      </c>
      <c r="AM45" s="59">
        <f t="shared" si="1"/>
        <v>0</v>
      </c>
      <c r="AN45" s="54">
        <f>COUNTIF($H45:$AA45,"NJ")</f>
        <v>0</v>
      </c>
      <c r="AO45" s="59">
        <f t="shared" si="2"/>
        <v>0</v>
      </c>
      <c r="AP45" s="54">
        <f>COUNTIF($H45:$AA45,"C")</f>
        <v>0</v>
      </c>
      <c r="AQ45" s="59">
        <f t="shared" si="3"/>
        <v>0</v>
      </c>
      <c r="AR45" s="129"/>
    </row>
    <row r="46" spans="2:44" x14ac:dyDescent="0.25">
      <c r="B46" s="21" t="str">
        <f>Septembre!$B46</f>
        <v xml:space="preserve"> </v>
      </c>
      <c r="C46" s="48" t="str">
        <f>IF(ISBLANK(Septembre!C46),"",ISTEXT(Septembre!C46))</f>
        <v/>
      </c>
      <c r="D46" s="48"/>
      <c r="E46" s="50">
        <f>IF(AND(ISBLANK(A46),B46&gt;"*"),COUNTIF($H$12:$AM$12,"M")-IF(AND(ISNUMBER($C46),$C46&gt;0),NETWORKDAYS($I$9,$C46,$I$2:$I$5)-1,0)-IF(AND(ISNUMBER($D46),$D46&gt;0),NETWORKDAYS($D46,$AM$9,$I$2:$I$5)-1,0),0)</f>
        <v>0</v>
      </c>
      <c r="F46" s="50">
        <f>IF(AND(ISBLANK(A46),B46&gt;"*"),COUNTIF($H$12:$AA$12,"M")-IF(AND(ISNUMBER($C46),$C46&gt;0),NETWORKDAYS($I$9,$C46,$I$2:$I$5)-1,0)-IF(AND(ISNUMBER($D46),$D46&gt;0),NETWORKDAYS($D46,#REF!,$I$2:$I$5)-1,0),0)</f>
        <v>0</v>
      </c>
      <c r="G46" s="50">
        <f t="shared" si="4"/>
        <v>0</v>
      </c>
      <c r="H46" s="51"/>
      <c r="I46" s="52"/>
      <c r="J46" s="53"/>
      <c r="K46" s="52"/>
      <c r="L46" s="53"/>
      <c r="M46" s="52"/>
      <c r="N46" s="53"/>
      <c r="O46" s="52"/>
      <c r="P46" s="53"/>
      <c r="Q46" s="52"/>
      <c r="R46" s="53"/>
      <c r="S46" s="52"/>
      <c r="T46" s="53"/>
      <c r="U46" s="52"/>
      <c r="V46" s="53"/>
      <c r="W46" s="52"/>
      <c r="X46" s="53"/>
      <c r="Y46" s="52"/>
      <c r="Z46" s="53"/>
      <c r="AA46" s="52"/>
      <c r="AB46" s="54">
        <f t="shared" si="5"/>
        <v>0</v>
      </c>
      <c r="AC46" s="50">
        <f t="shared" si="6"/>
        <v>0</v>
      </c>
      <c r="AD46" s="55">
        <f t="shared" si="7"/>
        <v>0</v>
      </c>
      <c r="AE46" s="56">
        <f t="shared" si="8"/>
        <v>0</v>
      </c>
      <c r="AF46" s="57">
        <f>IFERROR($AD46/$C$8,0)</f>
        <v>0</v>
      </c>
      <c r="AG46" s="58">
        <f>IFERROR($AB46/$C$9,0)</f>
        <v>0</v>
      </c>
      <c r="AH46" s="54">
        <f>COUNTIF($H46:$AA46,"M")</f>
        <v>0</v>
      </c>
      <c r="AI46" s="59">
        <f t="shared" si="9"/>
        <v>0</v>
      </c>
      <c r="AJ46" s="54">
        <f>COUNTIF($H46:$AA46,"RDV")</f>
        <v>0</v>
      </c>
      <c r="AK46" s="59">
        <f t="shared" si="0"/>
        <v>0</v>
      </c>
      <c r="AL46" s="54">
        <f>COUNTIF($H46:$AA46,"A")</f>
        <v>0</v>
      </c>
      <c r="AM46" s="59">
        <f t="shared" si="1"/>
        <v>0</v>
      </c>
      <c r="AN46" s="54">
        <f>COUNTIF($H46:$AA46,"NJ")</f>
        <v>0</v>
      </c>
      <c r="AO46" s="59">
        <f t="shared" si="2"/>
        <v>0</v>
      </c>
      <c r="AP46" s="54">
        <f>COUNTIF($H46:$AA46,"C")</f>
        <v>0</v>
      </c>
      <c r="AQ46" s="59">
        <f t="shared" si="3"/>
        <v>0</v>
      </c>
      <c r="AR46" s="129"/>
    </row>
    <row r="47" spans="2:44" x14ac:dyDescent="0.25">
      <c r="B47" s="21" t="str">
        <f>Septembre!$B47</f>
        <v xml:space="preserve"> </v>
      </c>
      <c r="C47" s="48" t="str">
        <f>IF(ISBLANK(Septembre!C47),"",ISTEXT(Septembre!C47))</f>
        <v/>
      </c>
      <c r="D47" s="48"/>
      <c r="E47" s="50">
        <f>IF(AND(ISBLANK(A47),B47&gt;"*"),COUNTIF($H$12:$AM$12,"M")-IF(AND(ISNUMBER($C47),$C47&gt;0),NETWORKDAYS($I$9,$C47,$I$2:$I$5)-1,0)-IF(AND(ISNUMBER($D47),$D47&gt;0),NETWORKDAYS($D47,$AM$9,$I$2:$I$5)-1,0),0)</f>
        <v>0</v>
      </c>
      <c r="F47" s="50">
        <f>IF(AND(ISBLANK(A47),B47&gt;"*"),COUNTIF($H$12:$AA$12,"M")-IF(AND(ISNUMBER($C47),$C47&gt;0),NETWORKDAYS($I$9,$C47,$I$2:$I$5)-1,0)-IF(AND(ISNUMBER($D47),$D47&gt;0),NETWORKDAYS($D47,#REF!,$I$2:$I$5)-1,0),0)</f>
        <v>0</v>
      </c>
      <c r="G47" s="50">
        <f t="shared" si="4"/>
        <v>0</v>
      </c>
      <c r="H47" s="51"/>
      <c r="I47" s="52"/>
      <c r="J47" s="53"/>
      <c r="K47" s="52"/>
      <c r="L47" s="53"/>
      <c r="M47" s="52"/>
      <c r="N47" s="53"/>
      <c r="O47" s="52"/>
      <c r="P47" s="53"/>
      <c r="Q47" s="52"/>
      <c r="R47" s="53"/>
      <c r="S47" s="52"/>
      <c r="T47" s="53"/>
      <c r="U47" s="52"/>
      <c r="V47" s="53"/>
      <c r="W47" s="52"/>
      <c r="X47" s="53"/>
      <c r="Y47" s="52"/>
      <c r="Z47" s="53"/>
      <c r="AA47" s="52"/>
      <c r="AB47" s="54">
        <f t="shared" si="5"/>
        <v>0</v>
      </c>
      <c r="AC47" s="50">
        <f t="shared" si="6"/>
        <v>0</v>
      </c>
      <c r="AD47" s="55">
        <f t="shared" si="7"/>
        <v>0</v>
      </c>
      <c r="AE47" s="56">
        <f t="shared" si="8"/>
        <v>0</v>
      </c>
      <c r="AF47" s="57">
        <f>IFERROR($AD47/$C$8,0)</f>
        <v>0</v>
      </c>
      <c r="AG47" s="58">
        <f>IFERROR($AB47/$C$9,0)</f>
        <v>0</v>
      </c>
      <c r="AH47" s="54">
        <f>COUNTIF($H47:$AA47,"M")</f>
        <v>0</v>
      </c>
      <c r="AI47" s="59">
        <f t="shared" si="9"/>
        <v>0</v>
      </c>
      <c r="AJ47" s="54">
        <f>COUNTIF($H47:$AA47,"RDV")</f>
        <v>0</v>
      </c>
      <c r="AK47" s="59">
        <f t="shared" si="0"/>
        <v>0</v>
      </c>
      <c r="AL47" s="54">
        <f>COUNTIF($H47:$AA47,"A")</f>
        <v>0</v>
      </c>
      <c r="AM47" s="59">
        <f t="shared" si="1"/>
        <v>0</v>
      </c>
      <c r="AN47" s="54">
        <f>COUNTIF($H47:$AA47,"NJ")</f>
        <v>0</v>
      </c>
      <c r="AO47" s="59">
        <f t="shared" si="2"/>
        <v>0</v>
      </c>
      <c r="AP47" s="54">
        <f>COUNTIF($H47:$AA47,"C")</f>
        <v>0</v>
      </c>
      <c r="AQ47" s="59">
        <f t="shared" si="3"/>
        <v>0</v>
      </c>
      <c r="AR47" s="129"/>
    </row>
    <row r="48" spans="2:44" x14ac:dyDescent="0.25">
      <c r="B48" s="21" t="str">
        <f>Septembre!$B48</f>
        <v xml:space="preserve"> </v>
      </c>
      <c r="C48" s="48" t="str">
        <f>IF(ISBLANK(Septembre!C48),"",ISTEXT(Septembre!C48))</f>
        <v/>
      </c>
      <c r="D48" s="48"/>
      <c r="E48" s="50">
        <f>IF(AND(ISBLANK(A48),B48&gt;"*"),COUNTIF($H$12:$AM$12,"M")-IF(AND(ISNUMBER($C48),$C48&gt;0),NETWORKDAYS($I$9,$C48,$I$2:$I$5)-1,0)-IF(AND(ISNUMBER($D48),$D48&gt;0),NETWORKDAYS($D48,$AM$9,$I$2:$I$5)-1,0),0)</f>
        <v>0</v>
      </c>
      <c r="F48" s="50">
        <f>IF(AND(ISBLANK(A48),B48&gt;"*"),COUNTIF($H$12:$AA$12,"M")-IF(AND(ISNUMBER($C48),$C48&gt;0),NETWORKDAYS($I$9,$C48,$I$2:$I$5)-1,0)-IF(AND(ISNUMBER($D48),$D48&gt;0),NETWORKDAYS($D48,#REF!,$I$2:$I$5)-1,0),0)</f>
        <v>0</v>
      </c>
      <c r="G48" s="50">
        <f t="shared" si="4"/>
        <v>0</v>
      </c>
      <c r="H48" s="51"/>
      <c r="I48" s="52"/>
      <c r="J48" s="53"/>
      <c r="K48" s="52"/>
      <c r="L48" s="53"/>
      <c r="M48" s="52"/>
      <c r="N48" s="53"/>
      <c r="O48" s="52"/>
      <c r="P48" s="53"/>
      <c r="Q48" s="52"/>
      <c r="R48" s="53"/>
      <c r="S48" s="52"/>
      <c r="T48" s="53"/>
      <c r="U48" s="52"/>
      <c r="V48" s="53"/>
      <c r="W48" s="52"/>
      <c r="X48" s="53"/>
      <c r="Y48" s="52"/>
      <c r="Z48" s="53"/>
      <c r="AA48" s="52"/>
      <c r="AB48" s="54">
        <f t="shared" si="5"/>
        <v>0</v>
      </c>
      <c r="AC48" s="50">
        <f t="shared" si="6"/>
        <v>0</v>
      </c>
      <c r="AD48" s="55">
        <f t="shared" si="7"/>
        <v>0</v>
      </c>
      <c r="AE48" s="56">
        <f t="shared" si="8"/>
        <v>0</v>
      </c>
      <c r="AF48" s="57">
        <f>IFERROR($AD48/$C$8,0)</f>
        <v>0</v>
      </c>
      <c r="AG48" s="58">
        <f>IFERROR($AB48/$C$9,0)</f>
        <v>0</v>
      </c>
      <c r="AH48" s="54">
        <f>COUNTIF($H48:$AA48,"M")</f>
        <v>0</v>
      </c>
      <c r="AI48" s="59">
        <f t="shared" si="9"/>
        <v>0</v>
      </c>
      <c r="AJ48" s="54">
        <f>COUNTIF($H48:$AA48,"RDV")</f>
        <v>0</v>
      </c>
      <c r="AK48" s="59">
        <f t="shared" si="0"/>
        <v>0</v>
      </c>
      <c r="AL48" s="54">
        <f>COUNTIF($H48:$AA48,"A")</f>
        <v>0</v>
      </c>
      <c r="AM48" s="59">
        <f t="shared" si="1"/>
        <v>0</v>
      </c>
      <c r="AN48" s="54">
        <f>COUNTIF($H48:$AA48,"NJ")</f>
        <v>0</v>
      </c>
      <c r="AO48" s="59">
        <f t="shared" si="2"/>
        <v>0</v>
      </c>
      <c r="AP48" s="54">
        <f>COUNTIF($H48:$AA48,"C")</f>
        <v>0</v>
      </c>
      <c r="AQ48" s="59">
        <f t="shared" si="3"/>
        <v>0</v>
      </c>
      <c r="AR48" s="129"/>
    </row>
    <row r="49" spans="2:44" x14ac:dyDescent="0.25">
      <c r="B49" s="21" t="str">
        <f>Septembre!$B49</f>
        <v xml:space="preserve"> </v>
      </c>
      <c r="C49" s="48" t="str">
        <f>IF(ISBLANK(Septembre!C49),"",ISTEXT(Septembre!C49))</f>
        <v/>
      </c>
      <c r="D49" s="48"/>
      <c r="E49" s="50">
        <f>IF(AND(ISBLANK(A49),B49&gt;"*"),COUNTIF($H$12:$AM$12,"M")-IF(AND(ISNUMBER($C49),$C49&gt;0),NETWORKDAYS($I$9,$C49,$I$2:$I$5)-1,0)-IF(AND(ISNUMBER($D49),$D49&gt;0),NETWORKDAYS($D49,$AM$9,$I$2:$I$5)-1,0),0)</f>
        <v>0</v>
      </c>
      <c r="F49" s="50">
        <f>IF(AND(ISBLANK(A49),B49&gt;"*"),COUNTIF($H$12:$AA$12,"M")-IF(AND(ISNUMBER($C49),$C49&gt;0),NETWORKDAYS($I$9,$C49,$I$2:$I$5)-1,0)-IF(AND(ISNUMBER($D49),$D49&gt;0),NETWORKDAYS($D49,#REF!,$I$2:$I$5)-1,0),0)</f>
        <v>0</v>
      </c>
      <c r="G49" s="50">
        <f t="shared" si="4"/>
        <v>0</v>
      </c>
      <c r="H49" s="51"/>
      <c r="I49" s="52"/>
      <c r="J49" s="53"/>
      <c r="K49" s="52"/>
      <c r="L49" s="53"/>
      <c r="M49" s="52"/>
      <c r="N49" s="53"/>
      <c r="O49" s="52"/>
      <c r="P49" s="53"/>
      <c r="Q49" s="52"/>
      <c r="R49" s="53"/>
      <c r="S49" s="52"/>
      <c r="T49" s="53"/>
      <c r="U49" s="52"/>
      <c r="V49" s="53"/>
      <c r="W49" s="52"/>
      <c r="X49" s="53"/>
      <c r="Y49" s="52"/>
      <c r="Z49" s="53"/>
      <c r="AA49" s="52"/>
      <c r="AB49" s="54">
        <f t="shared" si="5"/>
        <v>0</v>
      </c>
      <c r="AC49" s="50">
        <f t="shared" si="6"/>
        <v>0</v>
      </c>
      <c r="AD49" s="55">
        <f t="shared" si="7"/>
        <v>0</v>
      </c>
      <c r="AE49" s="56">
        <f t="shared" si="8"/>
        <v>0</v>
      </c>
      <c r="AF49" s="57">
        <f>IFERROR($AD49/$C$8,0)</f>
        <v>0</v>
      </c>
      <c r="AG49" s="58">
        <f>IFERROR($AB49/$C$9,0)</f>
        <v>0</v>
      </c>
      <c r="AH49" s="54">
        <f>COUNTIF($H49:$AA49,"M")</f>
        <v>0</v>
      </c>
      <c r="AI49" s="59">
        <f t="shared" si="9"/>
        <v>0</v>
      </c>
      <c r="AJ49" s="54">
        <f>COUNTIF($H49:$AA49,"RDV")</f>
        <v>0</v>
      </c>
      <c r="AK49" s="59">
        <f t="shared" si="0"/>
        <v>0</v>
      </c>
      <c r="AL49" s="54">
        <f>COUNTIF($H49:$AA49,"A")</f>
        <v>0</v>
      </c>
      <c r="AM49" s="59">
        <f t="shared" si="1"/>
        <v>0</v>
      </c>
      <c r="AN49" s="54">
        <f>COUNTIF($H49:$AA49,"NJ")</f>
        <v>0</v>
      </c>
      <c r="AO49" s="59">
        <f t="shared" si="2"/>
        <v>0</v>
      </c>
      <c r="AP49" s="54">
        <f>COUNTIF($H49:$AA49,"C")</f>
        <v>0</v>
      </c>
      <c r="AQ49" s="59">
        <f t="shared" si="3"/>
        <v>0</v>
      </c>
      <c r="AR49" s="129"/>
    </row>
    <row r="50" spans="2:44" x14ac:dyDescent="0.25">
      <c r="B50" s="21" t="str">
        <f>Septembre!$B50</f>
        <v xml:space="preserve"> </v>
      </c>
      <c r="C50" s="48" t="str">
        <f>IF(ISBLANK(Septembre!C50),"",ISTEXT(Septembre!C50))</f>
        <v/>
      </c>
      <c r="D50" s="48"/>
      <c r="E50" s="50">
        <f>IF(AND(ISBLANK(A50),B50&gt;"*"),COUNTIF($H$12:$AM$12,"M")-IF(AND(ISNUMBER($C50),$C50&gt;0),NETWORKDAYS($I$9,$C50,$I$2:$I$5)-1,0)-IF(AND(ISNUMBER($D50),$D50&gt;0),NETWORKDAYS($D50,$AM$9,$I$2:$I$5)-1,0),0)</f>
        <v>0</v>
      </c>
      <c r="F50" s="50">
        <f>IF(AND(ISBLANK(A50),B50&gt;"*"),COUNTIF($H$12:$AA$12,"M")-IF(AND(ISNUMBER($C50),$C50&gt;0),NETWORKDAYS($I$9,$C50,$I$2:$I$5)-1,0)-IF(AND(ISNUMBER($D50),$D50&gt;0),NETWORKDAYS($D50,#REF!,$I$2:$I$5)-1,0),0)</f>
        <v>0</v>
      </c>
      <c r="G50" s="50">
        <f t="shared" si="4"/>
        <v>0</v>
      </c>
      <c r="H50" s="51"/>
      <c r="I50" s="52"/>
      <c r="J50" s="53"/>
      <c r="K50" s="52"/>
      <c r="L50" s="53"/>
      <c r="M50" s="52"/>
      <c r="N50" s="53"/>
      <c r="O50" s="52"/>
      <c r="P50" s="53"/>
      <c r="Q50" s="52"/>
      <c r="R50" s="53"/>
      <c r="S50" s="52"/>
      <c r="T50" s="53"/>
      <c r="U50" s="52"/>
      <c r="V50" s="53"/>
      <c r="W50" s="52"/>
      <c r="X50" s="53"/>
      <c r="Y50" s="52"/>
      <c r="Z50" s="53"/>
      <c r="AA50" s="52"/>
      <c r="AB50" s="54">
        <f t="shared" si="5"/>
        <v>0</v>
      </c>
      <c r="AC50" s="50">
        <f t="shared" si="6"/>
        <v>0</v>
      </c>
      <c r="AD50" s="55">
        <f t="shared" si="7"/>
        <v>0</v>
      </c>
      <c r="AE50" s="56">
        <f t="shared" si="8"/>
        <v>0</v>
      </c>
      <c r="AF50" s="57">
        <f>IFERROR($AD50/$C$8,0)</f>
        <v>0</v>
      </c>
      <c r="AG50" s="58">
        <f>IFERROR($AB50/$C$9,0)</f>
        <v>0</v>
      </c>
      <c r="AH50" s="54">
        <f>COUNTIF($H50:$AA50,"M")</f>
        <v>0</v>
      </c>
      <c r="AI50" s="59">
        <f t="shared" si="9"/>
        <v>0</v>
      </c>
      <c r="AJ50" s="54">
        <f>COUNTIF($H50:$AA50,"RDV")</f>
        <v>0</v>
      </c>
      <c r="AK50" s="59">
        <f t="shared" si="0"/>
        <v>0</v>
      </c>
      <c r="AL50" s="54">
        <f>COUNTIF($H50:$AA50,"A")</f>
        <v>0</v>
      </c>
      <c r="AM50" s="59">
        <f t="shared" si="1"/>
        <v>0</v>
      </c>
      <c r="AN50" s="54">
        <f>COUNTIF($H50:$AA50,"NJ")</f>
        <v>0</v>
      </c>
      <c r="AO50" s="59">
        <f t="shared" si="2"/>
        <v>0</v>
      </c>
      <c r="AP50" s="54">
        <f>COUNTIF($H50:$AA50,"C")</f>
        <v>0</v>
      </c>
      <c r="AQ50" s="59">
        <f t="shared" si="3"/>
        <v>0</v>
      </c>
      <c r="AR50" s="129"/>
    </row>
    <row r="51" spans="2:44" x14ac:dyDescent="0.25">
      <c r="B51" s="21" t="str">
        <f>Septembre!$B51</f>
        <v xml:space="preserve"> </v>
      </c>
      <c r="C51" s="48" t="str">
        <f>IF(ISBLANK(Septembre!C51),"",ISTEXT(Septembre!C51))</f>
        <v/>
      </c>
      <c r="D51" s="48"/>
      <c r="E51" s="50">
        <f>IF(AND(ISBLANK(A51),B51&gt;"*"),COUNTIF($H$12:$AM$12,"M")-IF(AND(ISNUMBER($C51),$C51&gt;0),NETWORKDAYS($I$9,$C51,$I$2:$I$5)-1,0)-IF(AND(ISNUMBER($D51),$D51&gt;0),NETWORKDAYS($D51,$AM$9,$I$2:$I$5)-1,0),0)</f>
        <v>0</v>
      </c>
      <c r="F51" s="50">
        <f>IF(AND(ISBLANK(A51),B51&gt;"*"),COUNTIF($H$12:$AA$12,"M")-IF(AND(ISNUMBER($C51),$C51&gt;0),NETWORKDAYS($I$9,$C51,$I$2:$I$5)-1,0)-IF(AND(ISNUMBER($D51),$D51&gt;0),NETWORKDAYS($D51,#REF!,$I$2:$I$5)-1,0),0)</f>
        <v>0</v>
      </c>
      <c r="G51" s="50">
        <f t="shared" si="4"/>
        <v>0</v>
      </c>
      <c r="H51" s="51"/>
      <c r="I51" s="52"/>
      <c r="J51" s="53"/>
      <c r="K51" s="52"/>
      <c r="L51" s="53"/>
      <c r="M51" s="52"/>
      <c r="N51" s="53"/>
      <c r="O51" s="52"/>
      <c r="P51" s="53"/>
      <c r="Q51" s="52"/>
      <c r="R51" s="53"/>
      <c r="S51" s="52"/>
      <c r="T51" s="53"/>
      <c r="U51" s="52"/>
      <c r="V51" s="53"/>
      <c r="W51" s="52"/>
      <c r="X51" s="53"/>
      <c r="Y51" s="52"/>
      <c r="Z51" s="53"/>
      <c r="AA51" s="52"/>
      <c r="AB51" s="54">
        <f t="shared" si="5"/>
        <v>0</v>
      </c>
      <c r="AC51" s="50">
        <f t="shared" si="6"/>
        <v>0</v>
      </c>
      <c r="AD51" s="55">
        <f t="shared" si="7"/>
        <v>0</v>
      </c>
      <c r="AE51" s="56">
        <f t="shared" si="8"/>
        <v>0</v>
      </c>
      <c r="AF51" s="57">
        <f>IFERROR($AD51/$C$8,0)</f>
        <v>0</v>
      </c>
      <c r="AG51" s="58">
        <f>IFERROR($AB51/$C$9,0)</f>
        <v>0</v>
      </c>
      <c r="AH51" s="54">
        <f>COUNTIF($H51:$AA51,"M")</f>
        <v>0</v>
      </c>
      <c r="AI51" s="59">
        <f t="shared" si="9"/>
        <v>0</v>
      </c>
      <c r="AJ51" s="54">
        <f>COUNTIF($H51:$AA51,"RDV")</f>
        <v>0</v>
      </c>
      <c r="AK51" s="59">
        <f t="shared" si="0"/>
        <v>0</v>
      </c>
      <c r="AL51" s="54">
        <f>COUNTIF($H51:$AA51,"A")</f>
        <v>0</v>
      </c>
      <c r="AM51" s="59">
        <f t="shared" si="1"/>
        <v>0</v>
      </c>
      <c r="AN51" s="54">
        <f>COUNTIF($H51:$AA51,"NJ")</f>
        <v>0</v>
      </c>
      <c r="AO51" s="59">
        <f t="shared" si="2"/>
        <v>0</v>
      </c>
      <c r="AP51" s="54">
        <f>COUNTIF($H51:$AA51,"C")</f>
        <v>0</v>
      </c>
      <c r="AQ51" s="59">
        <f t="shared" si="3"/>
        <v>0</v>
      </c>
      <c r="AR51" s="129"/>
    </row>
    <row r="52" spans="2:44" x14ac:dyDescent="0.25">
      <c r="B52" s="21" t="str">
        <f>Septembre!$B52</f>
        <v xml:space="preserve"> </v>
      </c>
      <c r="C52" s="48" t="str">
        <f>IF(ISBLANK(Septembre!C52),"",ISTEXT(Septembre!C52))</f>
        <v/>
      </c>
      <c r="D52" s="48"/>
      <c r="E52" s="50">
        <f>IF(AND(ISBLANK(A52),B52&gt;"*"),COUNTIF($H$12:$AM$12,"M")-IF(AND(ISNUMBER($C52),$C52&gt;0),NETWORKDAYS($I$9,$C52,$I$2:$I$5)-1,0)-IF(AND(ISNUMBER($D52),$D52&gt;0),NETWORKDAYS($D52,$AM$9,$I$2:$I$5)-1,0),0)</f>
        <v>0</v>
      </c>
      <c r="F52" s="50">
        <f>IF(AND(ISBLANK(A52),B52&gt;"*"),COUNTIF($H$12:$AA$12,"M")-IF(AND(ISNUMBER($C52),$C52&gt;0),NETWORKDAYS($I$9,$C52,$I$2:$I$5)-1,0)-IF(AND(ISNUMBER($D52),$D52&gt;0),NETWORKDAYS($D52,#REF!,$I$2:$I$5)-1,0),0)</f>
        <v>0</v>
      </c>
      <c r="G52" s="50">
        <f t="shared" si="4"/>
        <v>0</v>
      </c>
      <c r="H52" s="51"/>
      <c r="I52" s="52"/>
      <c r="J52" s="53"/>
      <c r="K52" s="52"/>
      <c r="L52" s="53"/>
      <c r="M52" s="52"/>
      <c r="N52" s="53"/>
      <c r="O52" s="52"/>
      <c r="P52" s="53"/>
      <c r="Q52" s="52"/>
      <c r="R52" s="53"/>
      <c r="S52" s="52"/>
      <c r="T52" s="53"/>
      <c r="U52" s="52"/>
      <c r="V52" s="53"/>
      <c r="W52" s="52"/>
      <c r="X52" s="53"/>
      <c r="Y52" s="52"/>
      <c r="Z52" s="53"/>
      <c r="AA52" s="52"/>
      <c r="AB52" s="54">
        <f t="shared" si="5"/>
        <v>0</v>
      </c>
      <c r="AC52" s="50">
        <f t="shared" si="6"/>
        <v>0</v>
      </c>
      <c r="AD52" s="55">
        <f t="shared" si="7"/>
        <v>0</v>
      </c>
      <c r="AE52" s="56">
        <f t="shared" si="8"/>
        <v>0</v>
      </c>
      <c r="AF52" s="57">
        <f>IFERROR($AD52/$C$8,0)</f>
        <v>0</v>
      </c>
      <c r="AG52" s="58">
        <f>IFERROR($AB52/$C$9,0)</f>
        <v>0</v>
      </c>
      <c r="AH52" s="54">
        <f>COUNTIF($H52:$AA52,"M")</f>
        <v>0</v>
      </c>
      <c r="AI52" s="59">
        <f t="shared" si="9"/>
        <v>0</v>
      </c>
      <c r="AJ52" s="54">
        <f>COUNTIF($H52:$AA52,"RDV")</f>
        <v>0</v>
      </c>
      <c r="AK52" s="59">
        <f t="shared" si="0"/>
        <v>0</v>
      </c>
      <c r="AL52" s="54">
        <f>COUNTIF($H52:$AA52,"A")</f>
        <v>0</v>
      </c>
      <c r="AM52" s="59">
        <f t="shared" si="1"/>
        <v>0</v>
      </c>
      <c r="AN52" s="54">
        <f>COUNTIF($H52:$AA52,"NJ")</f>
        <v>0</v>
      </c>
      <c r="AO52" s="59">
        <f t="shared" si="2"/>
        <v>0</v>
      </c>
      <c r="AP52" s="54">
        <f>COUNTIF($H52:$AA52,"C")</f>
        <v>0</v>
      </c>
      <c r="AQ52" s="59">
        <f t="shared" si="3"/>
        <v>0</v>
      </c>
      <c r="AR52" s="129"/>
    </row>
    <row r="53" spans="2:44" x14ac:dyDescent="0.25">
      <c r="R53" s="60"/>
      <c r="S53" s="60"/>
      <c r="AB53" s="10">
        <f>SUM(AB13:AB52)</f>
        <v>0</v>
      </c>
      <c r="AC53" s="15">
        <f>SUM(AC13:AC52)</f>
        <v>0</v>
      </c>
      <c r="AD53" s="15">
        <f>SUM(AD13:AD52)</f>
        <v>0</v>
      </c>
    </row>
    <row r="54" spans="2:44" x14ac:dyDescent="0.25">
      <c r="R54" s="60"/>
      <c r="S54" s="60"/>
    </row>
    <row r="55" spans="2:44" ht="16.149999999999999" customHeight="1" x14ac:dyDescent="0.25">
      <c r="C55" s="8"/>
      <c r="D55" s="8"/>
      <c r="E55" s="61"/>
      <c r="F55" s="61"/>
      <c r="G55" s="61"/>
      <c r="R55" s="60"/>
      <c r="S55" s="60"/>
    </row>
    <row r="56" spans="2:44" ht="16.149999999999999" customHeight="1" x14ac:dyDescent="0.25">
      <c r="C56" s="9"/>
      <c r="D56" s="9"/>
      <c r="E56" s="29"/>
      <c r="F56" s="62"/>
      <c r="G56" s="63"/>
      <c r="R56" s="60"/>
      <c r="S56" s="60"/>
    </row>
    <row r="57" spans="2:44" ht="16.149999999999999" customHeight="1" x14ac:dyDescent="0.25">
      <c r="C57" s="9"/>
      <c r="D57" s="9"/>
      <c r="E57" s="29"/>
      <c r="F57" s="29"/>
      <c r="G57" s="63"/>
      <c r="R57" s="60"/>
      <c r="S57" s="60"/>
    </row>
    <row r="58" spans="2:44" ht="16.149999999999999" customHeight="1" x14ac:dyDescent="0.25">
      <c r="C58" s="9"/>
      <c r="D58" s="9"/>
      <c r="E58" s="29"/>
      <c r="F58" s="29"/>
      <c r="G58" s="63"/>
      <c r="R58" s="60"/>
      <c r="S58" s="60"/>
    </row>
    <row r="59" spans="2:44" ht="16.149999999999999" customHeight="1" x14ac:dyDescent="0.25">
      <c r="C59" s="9"/>
      <c r="D59" s="9"/>
      <c r="E59" s="29"/>
      <c r="F59" s="29"/>
      <c r="G59" s="63"/>
      <c r="R59" s="60"/>
      <c r="S59" s="60"/>
    </row>
    <row r="60" spans="2:44" ht="16.149999999999999" customHeight="1" x14ac:dyDescent="0.25">
      <c r="C60" s="9"/>
      <c r="D60" s="9"/>
      <c r="E60" s="29"/>
      <c r="F60" s="29"/>
      <c r="G60" s="63"/>
      <c r="R60" s="60"/>
      <c r="S60" s="60"/>
    </row>
    <row r="61" spans="2:44" ht="16.149999999999999" customHeight="1" x14ac:dyDescent="0.25">
      <c r="C61" s="9"/>
      <c r="D61" s="9"/>
      <c r="E61" s="29"/>
      <c r="F61" s="29"/>
      <c r="G61" s="63"/>
      <c r="R61" s="60"/>
      <c r="S61" s="60"/>
    </row>
    <row r="62" spans="2:44" ht="16.149999999999999" customHeight="1" x14ac:dyDescent="0.25">
      <c r="C62" s="9"/>
      <c r="D62" s="9"/>
      <c r="E62" s="29"/>
      <c r="F62" s="29"/>
      <c r="G62" s="63"/>
      <c r="R62" s="60"/>
      <c r="S62" s="60"/>
    </row>
    <row r="63" spans="2:44" ht="16.149999999999999" customHeight="1" x14ac:dyDescent="0.25">
      <c r="C63" s="9"/>
      <c r="D63" s="9"/>
      <c r="E63" s="29"/>
      <c r="F63" s="29"/>
      <c r="G63" s="63"/>
      <c r="R63" s="60"/>
      <c r="S63" s="60"/>
    </row>
    <row r="64" spans="2:44" ht="16.149999999999999" customHeight="1" x14ac:dyDescent="0.25">
      <c r="C64" s="9"/>
      <c r="D64" s="9"/>
      <c r="E64" s="29"/>
      <c r="F64" s="29"/>
      <c r="G64" s="63"/>
      <c r="R64" s="60"/>
      <c r="S64" s="60"/>
    </row>
    <row r="65" spans="3:19" ht="16.149999999999999" customHeight="1" x14ac:dyDescent="0.25">
      <c r="C65" s="9"/>
      <c r="D65" s="9"/>
      <c r="E65" s="29"/>
      <c r="F65" s="29"/>
      <c r="G65" s="63"/>
      <c r="R65" s="60"/>
      <c r="S65" s="60"/>
    </row>
    <row r="66" spans="3:19" ht="16.149999999999999" customHeight="1" x14ac:dyDescent="0.25">
      <c r="C66" s="9"/>
      <c r="D66" s="9"/>
      <c r="E66" s="29"/>
      <c r="F66" s="29"/>
      <c r="G66" s="63"/>
      <c r="R66" s="60"/>
      <c r="S66" s="60"/>
    </row>
    <row r="67" spans="3:19" ht="16.149999999999999" customHeight="1" x14ac:dyDescent="0.25">
      <c r="C67" s="9"/>
      <c r="D67" s="9"/>
      <c r="E67" s="29"/>
      <c r="F67" s="29"/>
      <c r="G67" s="63"/>
    </row>
    <row r="68" spans="3:19" ht="16.149999999999999" customHeight="1" x14ac:dyDescent="0.25">
      <c r="C68" s="9"/>
      <c r="D68" s="9"/>
      <c r="E68" s="29"/>
      <c r="F68" s="29"/>
      <c r="G68" s="63"/>
    </row>
    <row r="69" spans="3:19" ht="16.149999999999999" customHeight="1" x14ac:dyDescent="0.25">
      <c r="C69" s="9"/>
      <c r="D69" s="9"/>
      <c r="E69" s="29"/>
      <c r="F69" s="29"/>
      <c r="G69" s="63"/>
    </row>
    <row r="70" spans="3:19" ht="16.149999999999999" customHeight="1" x14ac:dyDescent="0.25">
      <c r="C70" s="9"/>
      <c r="D70" s="9"/>
      <c r="E70" s="29"/>
      <c r="F70" s="29"/>
      <c r="G70" s="63"/>
    </row>
    <row r="71" spans="3:19" ht="16.149999999999999" customHeight="1" x14ac:dyDescent="0.25">
      <c r="C71" s="9"/>
      <c r="D71" s="9"/>
      <c r="E71" s="29"/>
      <c r="F71" s="29"/>
      <c r="G71" s="63"/>
    </row>
    <row r="72" spans="3:19" ht="16.149999999999999" customHeight="1" x14ac:dyDescent="0.25">
      <c r="C72" s="9"/>
      <c r="D72" s="9"/>
      <c r="E72" s="29"/>
      <c r="F72" s="29"/>
      <c r="G72" s="63"/>
    </row>
    <row r="73" spans="3:19" ht="16.149999999999999" customHeight="1" x14ac:dyDescent="0.25">
      <c r="C73" s="9"/>
      <c r="D73" s="9"/>
      <c r="E73" s="29"/>
      <c r="F73" s="29"/>
      <c r="G73" s="63"/>
    </row>
    <row r="74" spans="3:19" ht="16.149999999999999" customHeight="1" x14ac:dyDescent="0.25">
      <c r="C74" s="9"/>
      <c r="D74" s="9"/>
      <c r="E74" s="29"/>
      <c r="F74" s="29"/>
      <c r="G74" s="63"/>
    </row>
    <row r="75" spans="3:19" ht="16.149999999999999" customHeight="1" x14ac:dyDescent="0.25">
      <c r="C75" s="9"/>
      <c r="D75" s="9"/>
      <c r="E75" s="29"/>
      <c r="F75" s="29"/>
      <c r="G75" s="63"/>
    </row>
    <row r="76" spans="3:19" ht="16.149999999999999" customHeight="1" x14ac:dyDescent="0.25">
      <c r="C76" s="9"/>
      <c r="D76" s="9"/>
      <c r="E76" s="29"/>
      <c r="F76" s="29"/>
      <c r="G76" s="63"/>
    </row>
    <row r="77" spans="3:19" ht="16.149999999999999" customHeight="1" x14ac:dyDescent="0.25">
      <c r="C77" s="9"/>
      <c r="D77" s="9"/>
      <c r="E77" s="29"/>
      <c r="F77" s="29"/>
      <c r="G77" s="63"/>
    </row>
    <row r="78" spans="3:19" ht="16.149999999999999" customHeight="1" x14ac:dyDescent="0.25">
      <c r="C78" s="9"/>
      <c r="D78" s="9"/>
      <c r="E78" s="29"/>
      <c r="F78" s="29"/>
      <c r="G78" s="63"/>
    </row>
    <row r="79" spans="3:19" ht="16.149999999999999" customHeight="1" x14ac:dyDescent="0.25">
      <c r="C79" s="9"/>
      <c r="D79" s="9"/>
      <c r="E79" s="29"/>
      <c r="F79" s="29"/>
      <c r="G79" s="63"/>
    </row>
    <row r="80" spans="3:19" ht="16.149999999999999" customHeight="1" x14ac:dyDescent="0.25">
      <c r="C80" s="9"/>
      <c r="D80" s="9"/>
      <c r="E80" s="29"/>
      <c r="F80" s="29"/>
      <c r="G80" s="63"/>
    </row>
    <row r="81" spans="3:7" ht="16.149999999999999" customHeight="1" x14ac:dyDescent="0.25">
      <c r="C81" s="9"/>
      <c r="D81" s="9"/>
      <c r="E81" s="29"/>
      <c r="F81" s="29"/>
      <c r="G81" s="63"/>
    </row>
    <row r="82" spans="3:7" ht="16.149999999999999" customHeight="1" x14ac:dyDescent="0.25">
      <c r="C82" s="9"/>
      <c r="D82" s="9"/>
      <c r="E82" s="29"/>
      <c r="F82" s="29"/>
      <c r="G82" s="63"/>
    </row>
    <row r="83" spans="3:7" ht="16.149999999999999" customHeight="1" x14ac:dyDescent="0.25">
      <c r="C83" s="9"/>
      <c r="D83" s="9"/>
      <c r="E83" s="29"/>
      <c r="F83" s="29"/>
      <c r="G83" s="63"/>
    </row>
    <row r="84" spans="3:7" ht="16.149999999999999" customHeight="1" x14ac:dyDescent="0.25">
      <c r="C84" s="9"/>
      <c r="D84" s="9"/>
      <c r="E84" s="29"/>
      <c r="F84" s="29"/>
      <c r="G84" s="63"/>
    </row>
    <row r="85" spans="3:7" ht="16.149999999999999" customHeight="1" x14ac:dyDescent="0.25">
      <c r="C85" s="9"/>
      <c r="D85" s="9"/>
      <c r="E85" s="29"/>
      <c r="F85" s="29"/>
      <c r="G85" s="63"/>
    </row>
    <row r="86" spans="3:7" ht="16.149999999999999" customHeight="1" x14ac:dyDescent="0.25">
      <c r="C86" s="9"/>
      <c r="D86" s="9"/>
      <c r="E86" s="29"/>
      <c r="F86" s="29"/>
      <c r="G86" s="63"/>
    </row>
    <row r="87" spans="3:7" ht="16.149999999999999" customHeight="1" x14ac:dyDescent="0.25">
      <c r="C87" s="9"/>
      <c r="D87" s="9"/>
      <c r="E87" s="29"/>
      <c r="F87" s="29"/>
      <c r="G87" s="63"/>
    </row>
    <row r="88" spans="3:7" ht="16.149999999999999" customHeight="1" x14ac:dyDescent="0.25">
      <c r="C88" s="9"/>
      <c r="D88" s="9"/>
      <c r="E88" s="29"/>
      <c r="F88" s="29"/>
      <c r="G88" s="63"/>
    </row>
    <row r="89" spans="3:7" ht="16.149999999999999" customHeight="1" x14ac:dyDescent="0.25">
      <c r="C89" s="9"/>
      <c r="D89" s="9"/>
      <c r="E89" s="29"/>
      <c r="F89" s="29"/>
      <c r="G89" s="63"/>
    </row>
    <row r="90" spans="3:7" ht="16.149999999999999" customHeight="1" x14ac:dyDescent="0.25">
      <c r="C90" s="9"/>
      <c r="D90" s="9"/>
      <c r="E90" s="29"/>
      <c r="F90" s="29"/>
      <c r="G90" s="63"/>
    </row>
    <row r="91" spans="3:7" ht="16.149999999999999" customHeight="1" x14ac:dyDescent="0.25">
      <c r="C91" s="9"/>
      <c r="D91" s="9"/>
      <c r="E91" s="29"/>
      <c r="F91" s="29"/>
      <c r="G91" s="63"/>
    </row>
    <row r="92" spans="3:7" ht="16.149999999999999" customHeight="1" x14ac:dyDescent="0.25">
      <c r="C92" s="9"/>
      <c r="D92" s="9"/>
      <c r="E92" s="29"/>
      <c r="F92" s="29"/>
      <c r="G92" s="63"/>
    </row>
    <row r="93" spans="3:7" ht="16.149999999999999" customHeight="1" x14ac:dyDescent="0.25">
      <c r="C93" s="9"/>
      <c r="D93" s="9"/>
      <c r="E93" s="29"/>
      <c r="F93" s="29"/>
      <c r="G93" s="63"/>
    </row>
    <row r="94" spans="3:7" ht="16.149999999999999" customHeight="1" x14ac:dyDescent="0.25">
      <c r="C94" s="9"/>
      <c r="D94" s="9"/>
      <c r="E94" s="29"/>
      <c r="F94" s="29"/>
      <c r="G94" s="63"/>
    </row>
    <row r="95" spans="3:7" ht="16.149999999999999" customHeight="1" x14ac:dyDescent="0.25">
      <c r="C95" s="9"/>
      <c r="D95" s="9"/>
      <c r="E95" s="29"/>
      <c r="F95" s="29"/>
      <c r="G95" s="63"/>
    </row>
    <row r="96" spans="3:7" ht="16.149999999999999" customHeight="1" x14ac:dyDescent="0.25">
      <c r="C96" s="64"/>
      <c r="D96" s="64"/>
      <c r="E96" s="60"/>
      <c r="F96" s="60"/>
      <c r="G96" s="60"/>
    </row>
    <row r="97" spans="3:4" x14ac:dyDescent="0.25">
      <c r="C97" s="64"/>
      <c r="D97" s="64"/>
    </row>
  </sheetData>
  <sheetProtection selectLockedCells="1"/>
  <conditionalFormatting sqref="AG13:AG52">
    <cfRule type="cellIs" dxfId="10" priority="1" operator="greaterThanOrEqual">
      <formula>0.12</formula>
    </cfRule>
  </conditionalFormatting>
  <dataValidations count="1">
    <dataValidation type="list" allowBlank="1" showInputMessage="1" showErrorMessage="1" sqref="H14:H52 I15:AA52 I14:S14 H13:AA13" xr:uid="{3F0E82F2-5227-4912-A656-AB4DC126E14D}">
      <formula1>"M,RDV,C,A,NJ"</formula1>
    </dataValidation>
  </dataValidations>
  <pageMargins left="0.7" right="0.7" top="0.75" bottom="0.75" header="0.3" footer="0.3"/>
  <pageSetup paperSize="9" orientation="portrait" r:id="rId1"/>
  <ignoredErrors>
    <ignoredError sqref="AN13"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F1173-E796-4FC4-AF2B-832B20F6C293}">
  <sheetPr codeName="Feuil4"/>
  <dimension ref="B1:XCD97"/>
  <sheetViews>
    <sheetView showGridLines="0" zoomScale="105" zoomScaleNormal="99" workbookViewId="0">
      <pane xSplit="7" ySplit="12" topLeftCell="H13" activePane="bottomRight" state="frozen"/>
      <selection pane="topRight" activeCell="H1" sqref="H1"/>
      <selection pane="bottomLeft" activeCell="A13" sqref="A13"/>
      <selection pane="bottomRight" activeCell="H8" sqref="H8"/>
    </sheetView>
  </sheetViews>
  <sheetFormatPr baseColWidth="10" defaultColWidth="11.5703125" defaultRowHeight="15" outlineLevelCol="1" x14ac:dyDescent="0.25"/>
  <cols>
    <col min="1" max="1" width="4.28515625" style="10" customWidth="1"/>
    <col min="2" max="2" width="42.140625" style="10" customWidth="1"/>
    <col min="3" max="7" width="12.140625" style="10" customWidth="1" outlineLevel="1"/>
    <col min="8" max="37" width="12.5703125" style="10" customWidth="1"/>
    <col min="38" max="40" width="9" style="10" customWidth="1"/>
    <col min="41" max="53" width="6.28515625" style="10" customWidth="1"/>
    <col min="54" max="54" width="73" style="10" customWidth="1"/>
    <col min="55" max="55" width="6.28515625" style="10" customWidth="1"/>
    <col min="56" max="56" width="5.85546875" style="10" customWidth="1"/>
    <col min="57" max="57" width="5.85546875" style="13" customWidth="1"/>
    <col min="58" max="101" width="5.85546875" style="10" customWidth="1"/>
    <col min="102" max="16384" width="11.5703125" style="10"/>
  </cols>
  <sheetData>
    <row r="1" spans="2:58 16304:16306" ht="26.25" x14ac:dyDescent="0.4">
      <c r="B1" s="11" t="s">
        <v>11</v>
      </c>
      <c r="C1" s="66">
        <f>Septembre!C1</f>
        <v>0</v>
      </c>
      <c r="D1" s="64"/>
      <c r="E1" s="64"/>
      <c r="F1" s="64"/>
      <c r="G1" s="64"/>
      <c r="H1" s="142"/>
      <c r="I1" s="142" t="s">
        <v>41</v>
      </c>
      <c r="J1" s="142"/>
      <c r="K1" s="142"/>
      <c r="L1" s="142"/>
      <c r="M1" s="142"/>
      <c r="N1" s="142"/>
      <c r="O1" s="142"/>
      <c r="BF1" s="13"/>
    </row>
    <row r="2" spans="2:58 16304:16306" ht="26.25" x14ac:dyDescent="0.4">
      <c r="B2" s="11" t="s">
        <v>18</v>
      </c>
      <c r="C2" s="66">
        <f>Septembre!C2</f>
        <v>0</v>
      </c>
      <c r="D2" s="64"/>
      <c r="E2" s="64"/>
      <c r="F2" s="64"/>
      <c r="G2" s="64"/>
      <c r="H2" s="142"/>
      <c r="I2" s="143">
        <v>45966</v>
      </c>
      <c r="J2" s="142"/>
      <c r="K2" s="142"/>
      <c r="L2" s="142"/>
      <c r="M2" s="142"/>
      <c r="N2" s="142"/>
      <c r="O2" s="142"/>
      <c r="BF2" s="13"/>
    </row>
    <row r="3" spans="2:58 16304:16306" x14ac:dyDescent="0.25">
      <c r="B3" s="11" t="s">
        <v>19</v>
      </c>
      <c r="C3" s="10" t="s">
        <v>36</v>
      </c>
      <c r="H3" s="142"/>
      <c r="I3" s="143">
        <v>45972</v>
      </c>
      <c r="J3" s="142"/>
      <c r="K3" s="144"/>
      <c r="L3" s="142"/>
      <c r="M3" s="142" t="s">
        <v>39</v>
      </c>
      <c r="N3" s="142" t="s">
        <v>40</v>
      </c>
      <c r="O3" s="142"/>
      <c r="BF3" s="13"/>
    </row>
    <row r="4" spans="2:58 16304:16306" x14ac:dyDescent="0.25">
      <c r="C4" s="10" t="s">
        <v>37</v>
      </c>
      <c r="H4" s="142"/>
      <c r="I4" s="143">
        <v>45973</v>
      </c>
      <c r="J4" s="142"/>
      <c r="K4" s="142"/>
      <c r="L4" s="142"/>
      <c r="M4" s="142">
        <v>2025</v>
      </c>
      <c r="N4" s="142">
        <v>11</v>
      </c>
      <c r="O4" s="142"/>
      <c r="BF4" s="13"/>
    </row>
    <row r="5" spans="2:58 16304:16306" x14ac:dyDescent="0.25">
      <c r="C5" s="16" t="s">
        <v>1</v>
      </c>
      <c r="D5" s="17"/>
      <c r="E5" s="18"/>
      <c r="F5" s="19" t="s">
        <v>2</v>
      </c>
      <c r="G5" s="20"/>
      <c r="H5" s="142"/>
      <c r="I5" s="143">
        <v>45980</v>
      </c>
      <c r="J5" s="142"/>
      <c r="K5" s="142"/>
      <c r="L5" s="142"/>
      <c r="M5" s="142"/>
      <c r="N5" s="142"/>
      <c r="O5" s="142"/>
      <c r="BF5" s="13"/>
    </row>
    <row r="6" spans="2:58 16304:16306" x14ac:dyDescent="0.25">
      <c r="C6" s="21" t="s">
        <v>3</v>
      </c>
      <c r="D6" s="21" t="s">
        <v>4</v>
      </c>
      <c r="E6" s="22" t="s">
        <v>5</v>
      </c>
      <c r="F6" s="23" t="s">
        <v>6</v>
      </c>
      <c r="G6" s="21" t="s">
        <v>5</v>
      </c>
      <c r="H6" s="142"/>
      <c r="I6" s="143">
        <v>45987</v>
      </c>
      <c r="J6" s="142"/>
      <c r="K6" s="142"/>
      <c r="L6" s="142"/>
      <c r="M6" s="142"/>
      <c r="N6" s="142"/>
      <c r="O6" s="142"/>
      <c r="BF6" s="13"/>
    </row>
    <row r="7" spans="2:58 16304:16306" x14ac:dyDescent="0.25">
      <c r="B7" s="24" t="s">
        <v>7</v>
      </c>
      <c r="C7" s="25">
        <f>SUM(E13:E52)</f>
        <v>0</v>
      </c>
      <c r="D7" s="25">
        <f>C7-E7</f>
        <v>0</v>
      </c>
      <c r="E7" s="26">
        <f>SUM(AM13:AM52)</f>
        <v>0</v>
      </c>
      <c r="F7" s="27">
        <f>IFERROR(D7/C7,0)</f>
        <v>0</v>
      </c>
      <c r="G7" s="28">
        <f>IFERROR(E7/C7,0)</f>
        <v>0</v>
      </c>
      <c r="H7" s="142"/>
      <c r="I7" s="142"/>
      <c r="J7" s="142"/>
      <c r="K7" s="142"/>
      <c r="L7" s="142"/>
      <c r="M7" s="142"/>
      <c r="N7" s="142"/>
      <c r="O7" s="142"/>
      <c r="AM7" s="29"/>
      <c r="AN7" s="29"/>
      <c r="BF7" s="13"/>
    </row>
    <row r="8" spans="2:58 16304:16306" x14ac:dyDescent="0.25">
      <c r="B8" s="21" t="s">
        <v>8</v>
      </c>
      <c r="C8" s="25">
        <f>SUM(F13:F52)</f>
        <v>0</v>
      </c>
      <c r="D8" s="25">
        <f>C8-E8</f>
        <v>0</v>
      </c>
      <c r="E8" s="26">
        <f>SUM(AN13:AN52)</f>
        <v>0</v>
      </c>
      <c r="F8" s="27">
        <f>IFERROR(D8/C8,0)</f>
        <v>0</v>
      </c>
      <c r="G8" s="28">
        <f>IFERROR(E8/C8,0)</f>
        <v>0</v>
      </c>
      <c r="BF8" s="13"/>
    </row>
    <row r="9" spans="2:58 16304:16306" x14ac:dyDescent="0.25">
      <c r="B9" s="24" t="s">
        <v>9</v>
      </c>
      <c r="C9" s="25">
        <f>SUM(C7:C8)</f>
        <v>0</v>
      </c>
      <c r="D9" s="25">
        <f>C9-E9</f>
        <v>0</v>
      </c>
      <c r="E9" s="26">
        <f>SUM(AL13:AL52)</f>
        <v>0</v>
      </c>
      <c r="F9" s="27">
        <f>IFERROR(D9/C9,0)</f>
        <v>0</v>
      </c>
      <c r="G9" s="28">
        <f>IFERROR(E9/C9,0)</f>
        <v>0</v>
      </c>
      <c r="H9" s="30"/>
      <c r="I9" s="31">
        <f>DATE($M$4,$N$4,I$11)</f>
        <v>45964</v>
      </c>
      <c r="J9" s="30"/>
      <c r="K9" s="31">
        <f>DATE($M$4,$N$4,K$11)</f>
        <v>45965</v>
      </c>
      <c r="L9" s="30"/>
      <c r="M9" s="31">
        <f>DATE($M$4,$N$4,M$11)</f>
        <v>45967</v>
      </c>
      <c r="N9" s="30"/>
      <c r="O9" s="31">
        <f>DATE($M$4,$N$4,O$11)</f>
        <v>45968</v>
      </c>
      <c r="P9" s="30"/>
      <c r="Q9" s="31">
        <f>DATE($M$4,$N$4,Q$11)</f>
        <v>45971</v>
      </c>
      <c r="R9" s="30"/>
      <c r="S9" s="31">
        <f>DATE($M$4,$N$4,S$11)</f>
        <v>45974</v>
      </c>
      <c r="T9" s="30"/>
      <c r="U9" s="31">
        <f>DATE($M$4,$N$4,U$11)</f>
        <v>45975</v>
      </c>
      <c r="V9" s="30"/>
      <c r="W9" s="31">
        <f>DATE($M$4,$N$4,W$11)</f>
        <v>45978</v>
      </c>
      <c r="X9" s="30"/>
      <c r="Y9" s="31">
        <f>DATE($M$4,$N$4,Y$11)</f>
        <v>45979</v>
      </c>
      <c r="Z9" s="30"/>
      <c r="AA9" s="31">
        <f>DATE($M$4,$N$4,AA$11)</f>
        <v>45981</v>
      </c>
      <c r="AB9" s="30"/>
      <c r="AC9" s="31">
        <f>DATE($M$4,$N$4,AC$11)</f>
        <v>45982</v>
      </c>
      <c r="AD9" s="30"/>
      <c r="AE9" s="31">
        <f>DATE($M$4,$N$4,AE$11)</f>
        <v>45985</v>
      </c>
      <c r="AF9" s="30"/>
      <c r="AG9" s="31">
        <f>DATE($M$4,$N$4,AG$11)</f>
        <v>45986</v>
      </c>
      <c r="AH9" s="30"/>
      <c r="AI9" s="31">
        <f>DATE($M$4,$N$4,AI$11)</f>
        <v>45988</v>
      </c>
      <c r="AJ9" s="30"/>
      <c r="AK9" s="31">
        <f>DATE($M$4,$N$4,AK$11)</f>
        <v>45989</v>
      </c>
      <c r="BF9" s="13"/>
    </row>
    <row r="10" spans="2:58 16304:16306" x14ac:dyDescent="0.25">
      <c r="B10" s="32" t="s">
        <v>10</v>
      </c>
      <c r="C10" s="33">
        <v>45962</v>
      </c>
      <c r="BF10" s="13"/>
    </row>
    <row r="11" spans="2:58 16304:16306" s="34" customFormat="1" x14ac:dyDescent="0.25">
      <c r="H11" s="35" t="s">
        <v>20</v>
      </c>
      <c r="I11" s="36">
        <v>3</v>
      </c>
      <c r="J11" s="37" t="s">
        <v>21</v>
      </c>
      <c r="K11" s="36">
        <v>4</v>
      </c>
      <c r="L11" s="37" t="s">
        <v>22</v>
      </c>
      <c r="M11" s="36">
        <v>6</v>
      </c>
      <c r="N11" s="37" t="s">
        <v>23</v>
      </c>
      <c r="O11" s="36">
        <v>7</v>
      </c>
      <c r="P11" s="37" t="s">
        <v>20</v>
      </c>
      <c r="Q11" s="36">
        <v>10</v>
      </c>
      <c r="R11" s="37" t="s">
        <v>22</v>
      </c>
      <c r="S11" s="36">
        <v>13</v>
      </c>
      <c r="T11" s="37" t="s">
        <v>23</v>
      </c>
      <c r="U11" s="36">
        <v>14</v>
      </c>
      <c r="V11" s="37" t="s">
        <v>20</v>
      </c>
      <c r="W11" s="36">
        <v>17</v>
      </c>
      <c r="X11" s="37" t="s">
        <v>21</v>
      </c>
      <c r="Y11" s="36">
        <v>18</v>
      </c>
      <c r="Z11" s="37" t="s">
        <v>22</v>
      </c>
      <c r="AA11" s="36">
        <v>20</v>
      </c>
      <c r="AB11" s="37" t="s">
        <v>23</v>
      </c>
      <c r="AC11" s="36">
        <v>21</v>
      </c>
      <c r="AD11" s="37" t="s">
        <v>20</v>
      </c>
      <c r="AE11" s="36">
        <v>24</v>
      </c>
      <c r="AF11" s="37" t="s">
        <v>21</v>
      </c>
      <c r="AG11" s="36">
        <v>25</v>
      </c>
      <c r="AH11" s="37" t="s">
        <v>22</v>
      </c>
      <c r="AI11" s="36">
        <v>27</v>
      </c>
      <c r="AJ11" s="37" t="s">
        <v>23</v>
      </c>
      <c r="AK11" s="36">
        <v>28</v>
      </c>
      <c r="AL11" s="38" t="s">
        <v>29</v>
      </c>
      <c r="AM11" s="39"/>
      <c r="AN11" s="36"/>
      <c r="AO11" s="38" t="s">
        <v>30</v>
      </c>
      <c r="AP11" s="39"/>
      <c r="AQ11" s="36"/>
      <c r="AR11" s="38" t="s">
        <v>31</v>
      </c>
      <c r="AS11" s="39"/>
      <c r="AT11" s="39"/>
      <c r="AU11" s="39"/>
      <c r="AV11" s="39"/>
      <c r="AW11" s="39"/>
      <c r="AX11" s="39"/>
      <c r="AY11" s="39"/>
      <c r="AZ11" s="39"/>
      <c r="BA11" s="40"/>
      <c r="BE11" s="41"/>
      <c r="BF11" s="41"/>
    </row>
    <row r="12" spans="2:58 16304:16306" s="42" customFormat="1" ht="30" x14ac:dyDescent="0.25">
      <c r="B12" s="43" t="s">
        <v>12</v>
      </c>
      <c r="C12" s="43" t="s">
        <v>13</v>
      </c>
      <c r="D12" s="43" t="s">
        <v>14</v>
      </c>
      <c r="E12" s="43" t="s">
        <v>15</v>
      </c>
      <c r="F12" s="43" t="s">
        <v>16</v>
      </c>
      <c r="G12" s="43" t="s">
        <v>17</v>
      </c>
      <c r="H12" s="43" t="s">
        <v>21</v>
      </c>
      <c r="I12" s="44" t="s">
        <v>24</v>
      </c>
      <c r="J12" s="45" t="s">
        <v>21</v>
      </c>
      <c r="K12" s="44" t="s">
        <v>24</v>
      </c>
      <c r="L12" s="45" t="s">
        <v>21</v>
      </c>
      <c r="M12" s="44" t="s">
        <v>24</v>
      </c>
      <c r="N12" s="45" t="s">
        <v>21</v>
      </c>
      <c r="O12" s="44" t="s">
        <v>24</v>
      </c>
      <c r="P12" s="45" t="s">
        <v>21</v>
      </c>
      <c r="Q12" s="44" t="s">
        <v>24</v>
      </c>
      <c r="R12" s="45" t="s">
        <v>21</v>
      </c>
      <c r="S12" s="44" t="s">
        <v>24</v>
      </c>
      <c r="T12" s="45" t="s">
        <v>21</v>
      </c>
      <c r="U12" s="44" t="s">
        <v>24</v>
      </c>
      <c r="V12" s="45" t="s">
        <v>21</v>
      </c>
      <c r="W12" s="44" t="s">
        <v>24</v>
      </c>
      <c r="X12" s="45" t="s">
        <v>21</v>
      </c>
      <c r="Y12" s="44" t="s">
        <v>24</v>
      </c>
      <c r="Z12" s="45" t="s">
        <v>21</v>
      </c>
      <c r="AA12" s="44" t="s">
        <v>24</v>
      </c>
      <c r="AB12" s="45" t="s">
        <v>21</v>
      </c>
      <c r="AC12" s="44" t="s">
        <v>24</v>
      </c>
      <c r="AD12" s="45" t="s">
        <v>21</v>
      </c>
      <c r="AE12" s="44" t="s">
        <v>24</v>
      </c>
      <c r="AF12" s="45" t="s">
        <v>21</v>
      </c>
      <c r="AG12" s="44" t="s">
        <v>24</v>
      </c>
      <c r="AH12" s="45" t="s">
        <v>21</v>
      </c>
      <c r="AI12" s="44" t="s">
        <v>24</v>
      </c>
      <c r="AJ12" s="45" t="s">
        <v>21</v>
      </c>
      <c r="AK12" s="44" t="s">
        <v>24</v>
      </c>
      <c r="AL12" s="46" t="s">
        <v>32</v>
      </c>
      <c r="AM12" s="43" t="s">
        <v>15</v>
      </c>
      <c r="AN12" s="44" t="s">
        <v>16</v>
      </c>
      <c r="AO12" s="46" t="s">
        <v>15</v>
      </c>
      <c r="AP12" s="43" t="s">
        <v>16</v>
      </c>
      <c r="AQ12" s="44" t="s">
        <v>33</v>
      </c>
      <c r="AR12" s="46" t="s">
        <v>34</v>
      </c>
      <c r="AS12" s="43" t="s">
        <v>2</v>
      </c>
      <c r="AT12" s="43" t="s">
        <v>25</v>
      </c>
      <c r="AU12" s="43" t="s">
        <v>2</v>
      </c>
      <c r="AV12" s="43" t="s">
        <v>35</v>
      </c>
      <c r="AW12" s="43" t="s">
        <v>2</v>
      </c>
      <c r="AX12" s="43" t="s">
        <v>27</v>
      </c>
      <c r="AY12" s="43" t="s">
        <v>2</v>
      </c>
      <c r="AZ12" s="43" t="s">
        <v>26</v>
      </c>
      <c r="BA12" s="43" t="s">
        <v>2</v>
      </c>
      <c r="BB12" s="43" t="s">
        <v>81</v>
      </c>
      <c r="BE12" s="47"/>
      <c r="BF12" s="47"/>
    </row>
    <row r="13" spans="2:58 16304:16306" x14ac:dyDescent="0.25">
      <c r="B13" s="21" t="str">
        <f>Octobre!B13</f>
        <v xml:space="preserve"> </v>
      </c>
      <c r="C13" s="48"/>
      <c r="D13" s="49"/>
      <c r="E13" s="50">
        <f>IF(AND(ISBLANK(A13),B13&gt;"*"),COUNTIF($H$12:$AK$12,"M")-IF(AND(ISNUMBER($C13),$C13&gt;0),NETWORKDAYS($I$9,$C13,$I$2:$I$6)-1,0)-IF(AND(ISNUMBER($D13),$D13&gt;0),NETWORKDAYS($D13,$AK$9,$I$2:$I$6)-1,0),0)</f>
        <v>0</v>
      </c>
      <c r="F13" s="50">
        <f>IF(AND(ISBLANK(A13),B13&gt;"*"),COUNTIF($H$12:$AK$12,"M")-IF(AND(ISNUMBER($C13),$C13&gt;0),NETWORKDAYS($I$9,$C13,$I$2:$I$6)-1,0)-IF(AND(ISNUMBER($D13),$D13&gt;0),NETWORKDAYS($D13,$AK$9,$I$2:$I$6)-1,0),0)</f>
        <v>0</v>
      </c>
      <c r="G13" s="50">
        <f>E13+F13</f>
        <v>0</v>
      </c>
      <c r="H13" s="51"/>
      <c r="I13" s="52"/>
      <c r="J13" s="53"/>
      <c r="K13" s="52"/>
      <c r="L13" s="53"/>
      <c r="M13" s="52"/>
      <c r="N13" s="53"/>
      <c r="O13" s="52"/>
      <c r="P13" s="53"/>
      <c r="Q13" s="52"/>
      <c r="R13" s="53"/>
      <c r="S13" s="52"/>
      <c r="T13" s="53"/>
      <c r="U13" s="52"/>
      <c r="V13" s="53"/>
      <c r="W13" s="52"/>
      <c r="X13" s="53"/>
      <c r="Y13" s="52"/>
      <c r="Z13" s="53"/>
      <c r="AA13" s="52"/>
      <c r="AB13" s="53"/>
      <c r="AC13" s="52"/>
      <c r="AD13" s="53"/>
      <c r="AE13" s="52"/>
      <c r="AF13" s="53"/>
      <c r="AG13" s="52"/>
      <c r="AH13" s="53"/>
      <c r="AI13" s="52"/>
      <c r="AJ13" s="53"/>
      <c r="AK13" s="52"/>
      <c r="AL13" s="54">
        <f>COUNTIF(H13:AK13,"*")</f>
        <v>0</v>
      </c>
      <c r="AM13" s="50">
        <f>COUNTIFS($H$12:$AK$12,"M",$H13:$AK13,"*")</f>
        <v>0</v>
      </c>
      <c r="AN13" s="55">
        <f>COUNTIFS($H$12:$AK$12,"A",$H13:$AK13,"*")</f>
        <v>0</v>
      </c>
      <c r="AO13" s="56">
        <f>IFERROR(AM13/$C$7,0)</f>
        <v>0</v>
      </c>
      <c r="AP13" s="57">
        <f>IFERROR(AN13/$C$8,0)</f>
        <v>0</v>
      </c>
      <c r="AQ13" s="58">
        <f>IFERROR(AL13/$C$9,0)</f>
        <v>0</v>
      </c>
      <c r="AR13" s="54">
        <f>COUNTIF($H13:$AK13,"M")</f>
        <v>0</v>
      </c>
      <c r="AS13" s="59">
        <f>IFERROR(AR13/$AL13,0)</f>
        <v>0</v>
      </c>
      <c r="AT13" s="54">
        <f>COUNTIF($H13:$AK13,"RDV")</f>
        <v>0</v>
      </c>
      <c r="AU13" s="59">
        <f>IFERROR(AT13/$AL13,0)</f>
        <v>0</v>
      </c>
      <c r="AV13" s="54">
        <f>COUNTIF($H13:$AK13,"A")</f>
        <v>0</v>
      </c>
      <c r="AW13" s="59">
        <f>IFERROR(AV13/$AL13,0)</f>
        <v>0</v>
      </c>
      <c r="AX13" s="54">
        <f>COUNTIF($H13:$AK13,"NJ")</f>
        <v>0</v>
      </c>
      <c r="AY13" s="59">
        <f>IFERROR(AX13/$AL13,0)</f>
        <v>0</v>
      </c>
      <c r="AZ13" s="54">
        <f>COUNTIF($H13:$AK13,"C")</f>
        <v>0</v>
      </c>
      <c r="BA13" s="59">
        <f>IFERROR(AZ13/AL13,0)</f>
        <v>0</v>
      </c>
      <c r="BB13" s="129"/>
      <c r="BF13" s="13"/>
    </row>
    <row r="14" spans="2:58 16304:16306" x14ac:dyDescent="0.25">
      <c r="B14" s="21" t="str">
        <f>Octobre!B14</f>
        <v xml:space="preserve"> </v>
      </c>
      <c r="C14" s="48"/>
      <c r="D14" s="48"/>
      <c r="E14" s="50">
        <f t="shared" ref="E14:E52" si="0">IF(AND(ISBLANK(A14),B14&gt;"*"),COUNTIF($H$12:$AK$12,"M")-IF(AND(ISNUMBER($C14),$C14&gt;0),NETWORKDAYS($I$9,$C14,$I$2:$I$6)-1,0)-IF(AND(ISNUMBER($D14),$D14&gt;0),NETWORKDAYS($D14,$AK$9,$I$2:$I$6)-1,0),0)</f>
        <v>0</v>
      </c>
      <c r="F14" s="50">
        <f t="shared" ref="F14:F52" si="1">IF(AND(ISBLANK(A14),B14&gt;"*"),COUNTIF($H$12:$AK$12,"M")-IF(AND(ISNUMBER($C14),$C14&gt;0),NETWORKDAYS($I$9,$C14,$I$2:$I$6)-1,0)-IF(AND(ISNUMBER($D14),$D14&gt;0),NETWORKDAYS($D14,$AK$9,$I$2:$I$6)-1,0),0)</f>
        <v>0</v>
      </c>
      <c r="G14" s="50">
        <f t="shared" ref="G14:G52" si="2">E14+F14</f>
        <v>0</v>
      </c>
      <c r="H14" s="51"/>
      <c r="I14" s="52"/>
      <c r="J14" s="53"/>
      <c r="K14" s="52"/>
      <c r="L14" s="53"/>
      <c r="M14" s="52"/>
      <c r="N14" s="53"/>
      <c r="O14" s="52"/>
      <c r="P14" s="53"/>
      <c r="Q14" s="52"/>
      <c r="R14" s="53"/>
      <c r="S14" s="52"/>
      <c r="T14" s="53"/>
      <c r="U14" s="52"/>
      <c r="V14" s="53"/>
      <c r="W14" s="52"/>
      <c r="X14" s="53"/>
      <c r="Y14" s="52"/>
      <c r="Z14" s="53"/>
      <c r="AA14" s="52"/>
      <c r="AB14" s="53"/>
      <c r="AC14" s="52"/>
      <c r="AD14" s="53"/>
      <c r="AE14" s="52"/>
      <c r="AF14" s="53"/>
      <c r="AG14" s="52"/>
      <c r="AH14" s="53"/>
      <c r="AI14" s="52"/>
      <c r="AJ14" s="53"/>
      <c r="AK14" s="52"/>
      <c r="AL14" s="54">
        <f t="shared" ref="AL14:AL52" si="3">COUNTIF(H14:AK14,"*")</f>
        <v>0</v>
      </c>
      <c r="AM14" s="50">
        <f t="shared" ref="AM14:AM52" si="4">COUNTIFS($H$12:$AK$12,"M",$H14:$AK14,"*")</f>
        <v>0</v>
      </c>
      <c r="AN14" s="55">
        <f t="shared" ref="AN14:AN52" si="5">COUNTIFS($H$12:$AK$12,"A",$H14:$AK14,"*")</f>
        <v>0</v>
      </c>
      <c r="AO14" s="56">
        <f t="shared" ref="AO14:AO52" si="6">IFERROR(AM14/$C$7,0)</f>
        <v>0</v>
      </c>
      <c r="AP14" s="57">
        <f t="shared" ref="AP14:AP52" si="7">IFERROR(AN14/$C$8,0)</f>
        <v>0</v>
      </c>
      <c r="AQ14" s="58">
        <f t="shared" ref="AQ14:AQ52" si="8">IFERROR(AL14/$C$9,0)</f>
        <v>0</v>
      </c>
      <c r="AR14" s="54">
        <f t="shared" ref="AR14:AR52" si="9">COUNTIF($H14:$AK14,"M")</f>
        <v>0</v>
      </c>
      <c r="AS14" s="59">
        <f t="shared" ref="AS13:AS52" si="10">IFERROR(AR14/$AL14,0)</f>
        <v>0</v>
      </c>
      <c r="AT14" s="54">
        <f t="shared" ref="AT14:AT52" si="11">COUNTIF($H14:$AK14,"RDV")</f>
        <v>0</v>
      </c>
      <c r="AU14" s="59">
        <f t="shared" ref="AU13:AU52" si="12">IFERROR(AT14/$AL14,0)</f>
        <v>0</v>
      </c>
      <c r="AV14" s="54">
        <f t="shared" ref="AV14:AV52" si="13">COUNTIF($H14:$AK14,"A")</f>
        <v>0</v>
      </c>
      <c r="AW14" s="59">
        <f t="shared" ref="AW13:AW52" si="14">IFERROR(AV14/$AL14,0)</f>
        <v>0</v>
      </c>
      <c r="AX14" s="54">
        <f t="shared" ref="AX14:AX52" si="15">COUNTIF($H14:$AK14,"NJ")</f>
        <v>0</v>
      </c>
      <c r="AY14" s="59">
        <f t="shared" ref="AY13:AY52" si="16">IFERROR(AX14/$AL14,0)</f>
        <v>0</v>
      </c>
      <c r="AZ14" s="54">
        <f t="shared" ref="AZ14:AZ52" si="17">COUNTIF($H14:$AK14,"C")</f>
        <v>0</v>
      </c>
      <c r="BA14" s="59">
        <f t="shared" ref="BA13:BA52" si="18">IFERROR(AZ14/AL14,0)</f>
        <v>0</v>
      </c>
      <c r="BB14" s="129"/>
      <c r="XCB14" s="10" t="s">
        <v>28</v>
      </c>
      <c r="XCD14" s="10" t="s">
        <v>28</v>
      </c>
    </row>
    <row r="15" spans="2:58 16304:16306" x14ac:dyDescent="0.25">
      <c r="B15" s="21" t="str">
        <f>Octobre!B15</f>
        <v xml:space="preserve"> </v>
      </c>
      <c r="C15" s="48"/>
      <c r="D15" s="48"/>
      <c r="E15" s="50">
        <f t="shared" si="0"/>
        <v>0</v>
      </c>
      <c r="F15" s="50">
        <f t="shared" si="1"/>
        <v>0</v>
      </c>
      <c r="G15" s="50">
        <f t="shared" si="2"/>
        <v>0</v>
      </c>
      <c r="H15" s="51"/>
      <c r="I15" s="52"/>
      <c r="J15" s="53"/>
      <c r="K15" s="52"/>
      <c r="L15" s="53"/>
      <c r="M15" s="52"/>
      <c r="N15" s="53"/>
      <c r="O15" s="52"/>
      <c r="P15" s="53"/>
      <c r="Q15" s="52"/>
      <c r="R15" s="53"/>
      <c r="S15" s="52"/>
      <c r="T15" s="53"/>
      <c r="U15" s="52"/>
      <c r="V15" s="53"/>
      <c r="W15" s="52"/>
      <c r="X15" s="53"/>
      <c r="Y15" s="52"/>
      <c r="Z15" s="53"/>
      <c r="AA15" s="52"/>
      <c r="AB15" s="53"/>
      <c r="AC15" s="52"/>
      <c r="AD15" s="53"/>
      <c r="AE15" s="52"/>
      <c r="AF15" s="53"/>
      <c r="AG15" s="52"/>
      <c r="AH15" s="53"/>
      <c r="AI15" s="52"/>
      <c r="AJ15" s="53"/>
      <c r="AK15" s="52"/>
      <c r="AL15" s="54">
        <f t="shared" si="3"/>
        <v>0</v>
      </c>
      <c r="AM15" s="50">
        <f t="shared" si="4"/>
        <v>0</v>
      </c>
      <c r="AN15" s="55">
        <f t="shared" si="5"/>
        <v>0</v>
      </c>
      <c r="AO15" s="56">
        <f t="shared" si="6"/>
        <v>0</v>
      </c>
      <c r="AP15" s="57">
        <f t="shared" si="7"/>
        <v>0</v>
      </c>
      <c r="AQ15" s="58">
        <f t="shared" si="8"/>
        <v>0</v>
      </c>
      <c r="AR15" s="54">
        <f t="shared" si="9"/>
        <v>0</v>
      </c>
      <c r="AS15" s="59">
        <f t="shared" si="10"/>
        <v>0</v>
      </c>
      <c r="AT15" s="54">
        <f t="shared" si="11"/>
        <v>0</v>
      </c>
      <c r="AU15" s="59">
        <f t="shared" si="12"/>
        <v>0</v>
      </c>
      <c r="AV15" s="54">
        <f t="shared" si="13"/>
        <v>0</v>
      </c>
      <c r="AW15" s="59">
        <f t="shared" si="14"/>
        <v>0</v>
      </c>
      <c r="AX15" s="54">
        <f t="shared" si="15"/>
        <v>0</v>
      </c>
      <c r="AY15" s="59">
        <f t="shared" si="16"/>
        <v>0</v>
      </c>
      <c r="AZ15" s="54">
        <f t="shared" si="17"/>
        <v>0</v>
      </c>
      <c r="BA15" s="59">
        <f t="shared" si="18"/>
        <v>0</v>
      </c>
      <c r="BB15" s="129"/>
    </row>
    <row r="16" spans="2:58 16304:16306" x14ac:dyDescent="0.25">
      <c r="B16" s="21" t="str">
        <f>Octobre!B16</f>
        <v xml:space="preserve"> </v>
      </c>
      <c r="C16" s="48"/>
      <c r="D16" s="48"/>
      <c r="E16" s="50">
        <f t="shared" si="0"/>
        <v>0</v>
      </c>
      <c r="F16" s="50">
        <f t="shared" si="1"/>
        <v>0</v>
      </c>
      <c r="G16" s="50">
        <f t="shared" si="2"/>
        <v>0</v>
      </c>
      <c r="H16" s="51"/>
      <c r="I16" s="52"/>
      <c r="J16" s="53"/>
      <c r="K16" s="52"/>
      <c r="L16" s="53"/>
      <c r="M16" s="52"/>
      <c r="N16" s="53"/>
      <c r="O16" s="52"/>
      <c r="P16" s="53"/>
      <c r="Q16" s="52"/>
      <c r="R16" s="53"/>
      <c r="S16" s="52"/>
      <c r="T16" s="53"/>
      <c r="U16" s="52"/>
      <c r="V16" s="53"/>
      <c r="W16" s="52"/>
      <c r="X16" s="53"/>
      <c r="Y16" s="52"/>
      <c r="Z16" s="53"/>
      <c r="AA16" s="52"/>
      <c r="AB16" s="53"/>
      <c r="AC16" s="52"/>
      <c r="AD16" s="53"/>
      <c r="AE16" s="52"/>
      <c r="AF16" s="53"/>
      <c r="AG16" s="52"/>
      <c r="AH16" s="53"/>
      <c r="AI16" s="52"/>
      <c r="AJ16" s="53"/>
      <c r="AK16" s="52"/>
      <c r="AL16" s="54">
        <f t="shared" si="3"/>
        <v>0</v>
      </c>
      <c r="AM16" s="50">
        <f t="shared" si="4"/>
        <v>0</v>
      </c>
      <c r="AN16" s="55">
        <f t="shared" si="5"/>
        <v>0</v>
      </c>
      <c r="AO16" s="56">
        <f t="shared" si="6"/>
        <v>0</v>
      </c>
      <c r="AP16" s="57">
        <f t="shared" si="7"/>
        <v>0</v>
      </c>
      <c r="AQ16" s="58">
        <f t="shared" si="8"/>
        <v>0</v>
      </c>
      <c r="AR16" s="54">
        <f t="shared" si="9"/>
        <v>0</v>
      </c>
      <c r="AS16" s="59">
        <f t="shared" si="10"/>
        <v>0</v>
      </c>
      <c r="AT16" s="54">
        <f t="shared" si="11"/>
        <v>0</v>
      </c>
      <c r="AU16" s="59">
        <f t="shared" si="12"/>
        <v>0</v>
      </c>
      <c r="AV16" s="54">
        <f t="shared" si="13"/>
        <v>0</v>
      </c>
      <c r="AW16" s="59">
        <f t="shared" si="14"/>
        <v>0</v>
      </c>
      <c r="AX16" s="54">
        <f t="shared" si="15"/>
        <v>0</v>
      </c>
      <c r="AY16" s="59">
        <f t="shared" si="16"/>
        <v>0</v>
      </c>
      <c r="AZ16" s="54">
        <f t="shared" si="17"/>
        <v>0</v>
      </c>
      <c r="BA16" s="59">
        <f t="shared" si="18"/>
        <v>0</v>
      </c>
      <c r="BB16" s="129"/>
    </row>
    <row r="17" spans="2:54" x14ac:dyDescent="0.25">
      <c r="B17" s="21" t="str">
        <f>Octobre!B17</f>
        <v xml:space="preserve"> </v>
      </c>
      <c r="C17" s="48"/>
      <c r="D17" s="48"/>
      <c r="E17" s="50">
        <f t="shared" si="0"/>
        <v>0</v>
      </c>
      <c r="F17" s="50">
        <f t="shared" si="1"/>
        <v>0</v>
      </c>
      <c r="G17" s="50">
        <f t="shared" si="2"/>
        <v>0</v>
      </c>
      <c r="H17" s="51"/>
      <c r="I17" s="52"/>
      <c r="J17" s="53"/>
      <c r="K17" s="52"/>
      <c r="L17" s="53"/>
      <c r="M17" s="52"/>
      <c r="N17" s="53"/>
      <c r="O17" s="52"/>
      <c r="P17" s="53"/>
      <c r="Q17" s="52"/>
      <c r="R17" s="53"/>
      <c r="S17" s="52"/>
      <c r="T17" s="53"/>
      <c r="U17" s="52"/>
      <c r="V17" s="53"/>
      <c r="W17" s="52"/>
      <c r="X17" s="53"/>
      <c r="Y17" s="52"/>
      <c r="Z17" s="53"/>
      <c r="AA17" s="52"/>
      <c r="AB17" s="53"/>
      <c r="AC17" s="52"/>
      <c r="AD17" s="53"/>
      <c r="AE17" s="52"/>
      <c r="AF17" s="53"/>
      <c r="AG17" s="52"/>
      <c r="AH17" s="53"/>
      <c r="AI17" s="52"/>
      <c r="AJ17" s="53"/>
      <c r="AK17" s="52"/>
      <c r="AL17" s="54">
        <f t="shared" si="3"/>
        <v>0</v>
      </c>
      <c r="AM17" s="50">
        <f t="shared" si="4"/>
        <v>0</v>
      </c>
      <c r="AN17" s="55">
        <f t="shared" si="5"/>
        <v>0</v>
      </c>
      <c r="AO17" s="56">
        <f t="shared" si="6"/>
        <v>0</v>
      </c>
      <c r="AP17" s="57">
        <f t="shared" si="7"/>
        <v>0</v>
      </c>
      <c r="AQ17" s="58">
        <f t="shared" si="8"/>
        <v>0</v>
      </c>
      <c r="AR17" s="54">
        <f t="shared" si="9"/>
        <v>0</v>
      </c>
      <c r="AS17" s="59">
        <f t="shared" si="10"/>
        <v>0</v>
      </c>
      <c r="AT17" s="54">
        <f t="shared" si="11"/>
        <v>0</v>
      </c>
      <c r="AU17" s="59">
        <f t="shared" si="12"/>
        <v>0</v>
      </c>
      <c r="AV17" s="54">
        <f t="shared" si="13"/>
        <v>0</v>
      </c>
      <c r="AW17" s="59">
        <f t="shared" si="14"/>
        <v>0</v>
      </c>
      <c r="AX17" s="54">
        <f t="shared" si="15"/>
        <v>0</v>
      </c>
      <c r="AY17" s="59">
        <f t="shared" si="16"/>
        <v>0</v>
      </c>
      <c r="AZ17" s="54">
        <f t="shared" si="17"/>
        <v>0</v>
      </c>
      <c r="BA17" s="59">
        <f t="shared" si="18"/>
        <v>0</v>
      </c>
      <c r="BB17" s="129"/>
    </row>
    <row r="18" spans="2:54" x14ac:dyDescent="0.25">
      <c r="B18" s="21" t="str">
        <f>Octobre!B18</f>
        <v xml:space="preserve"> </v>
      </c>
      <c r="C18" s="48"/>
      <c r="D18" s="48"/>
      <c r="E18" s="50">
        <f t="shared" si="0"/>
        <v>0</v>
      </c>
      <c r="F18" s="50">
        <f t="shared" si="1"/>
        <v>0</v>
      </c>
      <c r="G18" s="50">
        <f t="shared" si="2"/>
        <v>0</v>
      </c>
      <c r="H18" s="51"/>
      <c r="I18" s="52"/>
      <c r="J18" s="53"/>
      <c r="K18" s="52"/>
      <c r="L18" s="53"/>
      <c r="M18" s="52"/>
      <c r="N18" s="53"/>
      <c r="O18" s="52"/>
      <c r="P18" s="53"/>
      <c r="Q18" s="52"/>
      <c r="R18" s="53"/>
      <c r="S18" s="52"/>
      <c r="T18" s="53"/>
      <c r="U18" s="52"/>
      <c r="V18" s="53"/>
      <c r="W18" s="52"/>
      <c r="X18" s="53"/>
      <c r="Y18" s="52"/>
      <c r="Z18" s="53"/>
      <c r="AA18" s="52"/>
      <c r="AB18" s="53"/>
      <c r="AC18" s="52"/>
      <c r="AD18" s="53"/>
      <c r="AE18" s="52"/>
      <c r="AF18" s="53"/>
      <c r="AG18" s="52"/>
      <c r="AH18" s="53"/>
      <c r="AI18" s="52"/>
      <c r="AJ18" s="53"/>
      <c r="AK18" s="52"/>
      <c r="AL18" s="54">
        <f t="shared" si="3"/>
        <v>0</v>
      </c>
      <c r="AM18" s="50">
        <f t="shared" si="4"/>
        <v>0</v>
      </c>
      <c r="AN18" s="55">
        <f t="shared" si="5"/>
        <v>0</v>
      </c>
      <c r="AO18" s="56">
        <f t="shared" si="6"/>
        <v>0</v>
      </c>
      <c r="AP18" s="57">
        <f t="shared" si="7"/>
        <v>0</v>
      </c>
      <c r="AQ18" s="58">
        <f t="shared" si="8"/>
        <v>0</v>
      </c>
      <c r="AR18" s="54">
        <f t="shared" si="9"/>
        <v>0</v>
      </c>
      <c r="AS18" s="59">
        <f t="shared" si="10"/>
        <v>0</v>
      </c>
      <c r="AT18" s="54">
        <f t="shared" si="11"/>
        <v>0</v>
      </c>
      <c r="AU18" s="59">
        <f t="shared" si="12"/>
        <v>0</v>
      </c>
      <c r="AV18" s="54">
        <f t="shared" si="13"/>
        <v>0</v>
      </c>
      <c r="AW18" s="59">
        <f t="shared" si="14"/>
        <v>0</v>
      </c>
      <c r="AX18" s="54">
        <f t="shared" si="15"/>
        <v>0</v>
      </c>
      <c r="AY18" s="59">
        <f t="shared" si="16"/>
        <v>0</v>
      </c>
      <c r="AZ18" s="54">
        <f t="shared" si="17"/>
        <v>0</v>
      </c>
      <c r="BA18" s="59">
        <f t="shared" si="18"/>
        <v>0</v>
      </c>
      <c r="BB18" s="129"/>
    </row>
    <row r="19" spans="2:54" x14ac:dyDescent="0.25">
      <c r="B19" s="21" t="str">
        <f>Octobre!B19</f>
        <v xml:space="preserve"> </v>
      </c>
      <c r="C19" s="48"/>
      <c r="D19" s="48"/>
      <c r="E19" s="50">
        <f t="shared" si="0"/>
        <v>0</v>
      </c>
      <c r="F19" s="50">
        <f t="shared" si="1"/>
        <v>0</v>
      </c>
      <c r="G19" s="50">
        <f t="shared" si="2"/>
        <v>0</v>
      </c>
      <c r="H19" s="51"/>
      <c r="I19" s="52"/>
      <c r="J19" s="53"/>
      <c r="K19" s="52"/>
      <c r="L19" s="53"/>
      <c r="M19" s="52"/>
      <c r="N19" s="53"/>
      <c r="O19" s="52"/>
      <c r="P19" s="53"/>
      <c r="Q19" s="52"/>
      <c r="R19" s="53"/>
      <c r="S19" s="52"/>
      <c r="T19" s="53"/>
      <c r="U19" s="52"/>
      <c r="V19" s="53"/>
      <c r="W19" s="52"/>
      <c r="X19" s="53"/>
      <c r="Y19" s="52"/>
      <c r="Z19" s="53"/>
      <c r="AA19" s="52"/>
      <c r="AB19" s="53"/>
      <c r="AC19" s="52"/>
      <c r="AD19" s="53"/>
      <c r="AE19" s="52"/>
      <c r="AF19" s="53"/>
      <c r="AG19" s="52"/>
      <c r="AH19" s="53"/>
      <c r="AI19" s="52"/>
      <c r="AJ19" s="53"/>
      <c r="AK19" s="52"/>
      <c r="AL19" s="54">
        <f t="shared" si="3"/>
        <v>0</v>
      </c>
      <c r="AM19" s="50">
        <f t="shared" si="4"/>
        <v>0</v>
      </c>
      <c r="AN19" s="55">
        <f t="shared" si="5"/>
        <v>0</v>
      </c>
      <c r="AO19" s="56">
        <f t="shared" si="6"/>
        <v>0</v>
      </c>
      <c r="AP19" s="57">
        <f t="shared" si="7"/>
        <v>0</v>
      </c>
      <c r="AQ19" s="58">
        <f t="shared" si="8"/>
        <v>0</v>
      </c>
      <c r="AR19" s="54">
        <f t="shared" si="9"/>
        <v>0</v>
      </c>
      <c r="AS19" s="59">
        <f t="shared" si="10"/>
        <v>0</v>
      </c>
      <c r="AT19" s="54">
        <f t="shared" si="11"/>
        <v>0</v>
      </c>
      <c r="AU19" s="59">
        <f t="shared" si="12"/>
        <v>0</v>
      </c>
      <c r="AV19" s="54">
        <f t="shared" si="13"/>
        <v>0</v>
      </c>
      <c r="AW19" s="59">
        <f t="shared" si="14"/>
        <v>0</v>
      </c>
      <c r="AX19" s="54">
        <f t="shared" si="15"/>
        <v>0</v>
      </c>
      <c r="AY19" s="59">
        <f t="shared" si="16"/>
        <v>0</v>
      </c>
      <c r="AZ19" s="54">
        <f t="shared" si="17"/>
        <v>0</v>
      </c>
      <c r="BA19" s="59">
        <f t="shared" si="18"/>
        <v>0</v>
      </c>
      <c r="BB19" s="129"/>
    </row>
    <row r="20" spans="2:54" x14ac:dyDescent="0.25">
      <c r="B20" s="21" t="str">
        <f>Octobre!B20</f>
        <v xml:space="preserve"> </v>
      </c>
      <c r="C20" s="48"/>
      <c r="D20" s="48"/>
      <c r="E20" s="50">
        <f t="shared" si="0"/>
        <v>0</v>
      </c>
      <c r="F20" s="50">
        <f t="shared" si="1"/>
        <v>0</v>
      </c>
      <c r="G20" s="50">
        <f t="shared" si="2"/>
        <v>0</v>
      </c>
      <c r="H20" s="51"/>
      <c r="I20" s="52"/>
      <c r="J20" s="53"/>
      <c r="K20" s="52"/>
      <c r="L20" s="53"/>
      <c r="M20" s="52"/>
      <c r="N20" s="53"/>
      <c r="O20" s="52"/>
      <c r="P20" s="53"/>
      <c r="Q20" s="52"/>
      <c r="R20" s="53"/>
      <c r="S20" s="52"/>
      <c r="T20" s="53"/>
      <c r="U20" s="52"/>
      <c r="V20" s="53"/>
      <c r="W20" s="52"/>
      <c r="X20" s="53"/>
      <c r="Y20" s="52"/>
      <c r="Z20" s="53"/>
      <c r="AA20" s="52"/>
      <c r="AB20" s="53"/>
      <c r="AC20" s="52"/>
      <c r="AD20" s="53"/>
      <c r="AE20" s="52"/>
      <c r="AF20" s="53"/>
      <c r="AG20" s="52"/>
      <c r="AH20" s="53"/>
      <c r="AI20" s="52"/>
      <c r="AJ20" s="53"/>
      <c r="AK20" s="52"/>
      <c r="AL20" s="54">
        <f t="shared" si="3"/>
        <v>0</v>
      </c>
      <c r="AM20" s="50">
        <f t="shared" si="4"/>
        <v>0</v>
      </c>
      <c r="AN20" s="55">
        <f t="shared" si="5"/>
        <v>0</v>
      </c>
      <c r="AO20" s="56">
        <f t="shared" si="6"/>
        <v>0</v>
      </c>
      <c r="AP20" s="57">
        <f t="shared" si="7"/>
        <v>0</v>
      </c>
      <c r="AQ20" s="58">
        <f t="shared" si="8"/>
        <v>0</v>
      </c>
      <c r="AR20" s="54">
        <f t="shared" si="9"/>
        <v>0</v>
      </c>
      <c r="AS20" s="59">
        <f t="shared" si="10"/>
        <v>0</v>
      </c>
      <c r="AT20" s="54">
        <f t="shared" si="11"/>
        <v>0</v>
      </c>
      <c r="AU20" s="59">
        <f t="shared" si="12"/>
        <v>0</v>
      </c>
      <c r="AV20" s="54">
        <f t="shared" si="13"/>
        <v>0</v>
      </c>
      <c r="AW20" s="59">
        <f t="shared" si="14"/>
        <v>0</v>
      </c>
      <c r="AX20" s="54">
        <f t="shared" si="15"/>
        <v>0</v>
      </c>
      <c r="AY20" s="59">
        <f t="shared" si="16"/>
        <v>0</v>
      </c>
      <c r="AZ20" s="54">
        <f t="shared" si="17"/>
        <v>0</v>
      </c>
      <c r="BA20" s="59">
        <f t="shared" si="18"/>
        <v>0</v>
      </c>
      <c r="BB20" s="129"/>
    </row>
    <row r="21" spans="2:54" x14ac:dyDescent="0.25">
      <c r="B21" s="21" t="str">
        <f>Octobre!B21</f>
        <v xml:space="preserve"> </v>
      </c>
      <c r="C21" s="48"/>
      <c r="D21" s="48"/>
      <c r="E21" s="50">
        <f t="shared" si="0"/>
        <v>0</v>
      </c>
      <c r="F21" s="50">
        <f t="shared" si="1"/>
        <v>0</v>
      </c>
      <c r="G21" s="50">
        <f t="shared" si="2"/>
        <v>0</v>
      </c>
      <c r="H21" s="51"/>
      <c r="I21" s="52"/>
      <c r="J21" s="53"/>
      <c r="K21" s="52"/>
      <c r="L21" s="53"/>
      <c r="M21" s="52"/>
      <c r="N21" s="53"/>
      <c r="O21" s="52"/>
      <c r="P21" s="53"/>
      <c r="Q21" s="52"/>
      <c r="R21" s="53"/>
      <c r="S21" s="52"/>
      <c r="T21" s="53"/>
      <c r="U21" s="52"/>
      <c r="V21" s="53"/>
      <c r="W21" s="52"/>
      <c r="X21" s="53"/>
      <c r="Y21" s="52"/>
      <c r="Z21" s="53"/>
      <c r="AA21" s="52"/>
      <c r="AB21" s="53"/>
      <c r="AC21" s="52"/>
      <c r="AD21" s="53"/>
      <c r="AE21" s="52"/>
      <c r="AF21" s="53"/>
      <c r="AG21" s="52"/>
      <c r="AH21" s="53"/>
      <c r="AI21" s="52"/>
      <c r="AJ21" s="53"/>
      <c r="AK21" s="52"/>
      <c r="AL21" s="54">
        <f t="shared" si="3"/>
        <v>0</v>
      </c>
      <c r="AM21" s="50">
        <f t="shared" si="4"/>
        <v>0</v>
      </c>
      <c r="AN21" s="55">
        <f t="shared" si="5"/>
        <v>0</v>
      </c>
      <c r="AO21" s="56">
        <f t="shared" si="6"/>
        <v>0</v>
      </c>
      <c r="AP21" s="57">
        <f t="shared" si="7"/>
        <v>0</v>
      </c>
      <c r="AQ21" s="58">
        <f t="shared" si="8"/>
        <v>0</v>
      </c>
      <c r="AR21" s="54">
        <f t="shared" si="9"/>
        <v>0</v>
      </c>
      <c r="AS21" s="59">
        <f t="shared" si="10"/>
        <v>0</v>
      </c>
      <c r="AT21" s="54">
        <f t="shared" si="11"/>
        <v>0</v>
      </c>
      <c r="AU21" s="59">
        <f t="shared" si="12"/>
        <v>0</v>
      </c>
      <c r="AV21" s="54">
        <f t="shared" si="13"/>
        <v>0</v>
      </c>
      <c r="AW21" s="59">
        <f t="shared" si="14"/>
        <v>0</v>
      </c>
      <c r="AX21" s="54">
        <f t="shared" si="15"/>
        <v>0</v>
      </c>
      <c r="AY21" s="59">
        <f t="shared" si="16"/>
        <v>0</v>
      </c>
      <c r="AZ21" s="54">
        <f t="shared" si="17"/>
        <v>0</v>
      </c>
      <c r="BA21" s="59">
        <f t="shared" si="18"/>
        <v>0</v>
      </c>
      <c r="BB21" s="129"/>
    </row>
    <row r="22" spans="2:54" x14ac:dyDescent="0.25">
      <c r="B22" s="21" t="str">
        <f>Octobre!B22</f>
        <v xml:space="preserve"> </v>
      </c>
      <c r="C22" s="48"/>
      <c r="D22" s="48"/>
      <c r="E22" s="50">
        <f t="shared" si="0"/>
        <v>0</v>
      </c>
      <c r="F22" s="50">
        <f t="shared" si="1"/>
        <v>0</v>
      </c>
      <c r="G22" s="50">
        <f t="shared" si="2"/>
        <v>0</v>
      </c>
      <c r="H22" s="51"/>
      <c r="I22" s="52"/>
      <c r="J22" s="53"/>
      <c r="K22" s="52"/>
      <c r="L22" s="53"/>
      <c r="M22" s="52"/>
      <c r="N22" s="53"/>
      <c r="O22" s="52"/>
      <c r="P22" s="53"/>
      <c r="Q22" s="52"/>
      <c r="R22" s="53"/>
      <c r="S22" s="52"/>
      <c r="T22" s="53"/>
      <c r="U22" s="52"/>
      <c r="V22" s="53"/>
      <c r="W22" s="52"/>
      <c r="X22" s="53"/>
      <c r="Y22" s="52"/>
      <c r="Z22" s="53"/>
      <c r="AA22" s="52"/>
      <c r="AB22" s="53"/>
      <c r="AC22" s="52"/>
      <c r="AD22" s="53"/>
      <c r="AE22" s="52"/>
      <c r="AF22" s="53"/>
      <c r="AG22" s="52"/>
      <c r="AH22" s="53"/>
      <c r="AI22" s="52"/>
      <c r="AJ22" s="53"/>
      <c r="AK22" s="52"/>
      <c r="AL22" s="54">
        <f t="shared" si="3"/>
        <v>0</v>
      </c>
      <c r="AM22" s="50">
        <f t="shared" si="4"/>
        <v>0</v>
      </c>
      <c r="AN22" s="55">
        <f t="shared" si="5"/>
        <v>0</v>
      </c>
      <c r="AO22" s="56">
        <f t="shared" si="6"/>
        <v>0</v>
      </c>
      <c r="AP22" s="57">
        <f t="shared" si="7"/>
        <v>0</v>
      </c>
      <c r="AQ22" s="58">
        <f t="shared" si="8"/>
        <v>0</v>
      </c>
      <c r="AR22" s="54">
        <f t="shared" si="9"/>
        <v>0</v>
      </c>
      <c r="AS22" s="59">
        <f t="shared" si="10"/>
        <v>0</v>
      </c>
      <c r="AT22" s="54">
        <f t="shared" si="11"/>
        <v>0</v>
      </c>
      <c r="AU22" s="59">
        <f t="shared" si="12"/>
        <v>0</v>
      </c>
      <c r="AV22" s="54">
        <f t="shared" si="13"/>
        <v>0</v>
      </c>
      <c r="AW22" s="59">
        <f t="shared" si="14"/>
        <v>0</v>
      </c>
      <c r="AX22" s="54">
        <f t="shared" si="15"/>
        <v>0</v>
      </c>
      <c r="AY22" s="59">
        <f t="shared" si="16"/>
        <v>0</v>
      </c>
      <c r="AZ22" s="54">
        <f t="shared" si="17"/>
        <v>0</v>
      </c>
      <c r="BA22" s="59">
        <f t="shared" si="18"/>
        <v>0</v>
      </c>
      <c r="BB22" s="129"/>
    </row>
    <row r="23" spans="2:54" x14ac:dyDescent="0.25">
      <c r="B23" s="21" t="str">
        <f>Octobre!B23</f>
        <v xml:space="preserve"> </v>
      </c>
      <c r="C23" s="48"/>
      <c r="D23" s="48"/>
      <c r="E23" s="50">
        <f t="shared" si="0"/>
        <v>0</v>
      </c>
      <c r="F23" s="50">
        <f t="shared" si="1"/>
        <v>0</v>
      </c>
      <c r="G23" s="50">
        <f t="shared" si="2"/>
        <v>0</v>
      </c>
      <c r="H23" s="51"/>
      <c r="I23" s="52"/>
      <c r="J23" s="53"/>
      <c r="K23" s="52"/>
      <c r="L23" s="53"/>
      <c r="M23" s="52"/>
      <c r="N23" s="53"/>
      <c r="O23" s="52"/>
      <c r="P23" s="53"/>
      <c r="Q23" s="52"/>
      <c r="R23" s="53"/>
      <c r="S23" s="52"/>
      <c r="T23" s="53"/>
      <c r="U23" s="52"/>
      <c r="V23" s="53"/>
      <c r="W23" s="52"/>
      <c r="X23" s="53"/>
      <c r="Y23" s="52"/>
      <c r="Z23" s="53"/>
      <c r="AA23" s="52"/>
      <c r="AB23" s="53"/>
      <c r="AC23" s="52"/>
      <c r="AD23" s="53"/>
      <c r="AE23" s="52"/>
      <c r="AF23" s="53"/>
      <c r="AG23" s="52"/>
      <c r="AH23" s="53"/>
      <c r="AI23" s="52"/>
      <c r="AJ23" s="53"/>
      <c r="AK23" s="52"/>
      <c r="AL23" s="54">
        <f t="shared" si="3"/>
        <v>0</v>
      </c>
      <c r="AM23" s="50">
        <f t="shared" si="4"/>
        <v>0</v>
      </c>
      <c r="AN23" s="55">
        <f t="shared" si="5"/>
        <v>0</v>
      </c>
      <c r="AO23" s="56">
        <f t="shared" si="6"/>
        <v>0</v>
      </c>
      <c r="AP23" s="57">
        <f t="shared" si="7"/>
        <v>0</v>
      </c>
      <c r="AQ23" s="58">
        <f t="shared" si="8"/>
        <v>0</v>
      </c>
      <c r="AR23" s="54">
        <f t="shared" si="9"/>
        <v>0</v>
      </c>
      <c r="AS23" s="59">
        <f t="shared" si="10"/>
        <v>0</v>
      </c>
      <c r="AT23" s="54">
        <f t="shared" si="11"/>
        <v>0</v>
      </c>
      <c r="AU23" s="59">
        <f t="shared" si="12"/>
        <v>0</v>
      </c>
      <c r="AV23" s="54">
        <f t="shared" si="13"/>
        <v>0</v>
      </c>
      <c r="AW23" s="59">
        <f t="shared" si="14"/>
        <v>0</v>
      </c>
      <c r="AX23" s="54">
        <f t="shared" si="15"/>
        <v>0</v>
      </c>
      <c r="AY23" s="59">
        <f t="shared" si="16"/>
        <v>0</v>
      </c>
      <c r="AZ23" s="54">
        <f t="shared" si="17"/>
        <v>0</v>
      </c>
      <c r="BA23" s="59">
        <f t="shared" si="18"/>
        <v>0</v>
      </c>
      <c r="BB23" s="129"/>
    </row>
    <row r="24" spans="2:54" x14ac:dyDescent="0.25">
      <c r="B24" s="21" t="str">
        <f>Octobre!B24</f>
        <v xml:space="preserve"> </v>
      </c>
      <c r="C24" s="48"/>
      <c r="D24" s="48"/>
      <c r="E24" s="50">
        <f t="shared" si="0"/>
        <v>0</v>
      </c>
      <c r="F24" s="50">
        <f t="shared" si="1"/>
        <v>0</v>
      </c>
      <c r="G24" s="50">
        <f t="shared" si="2"/>
        <v>0</v>
      </c>
      <c r="H24" s="51"/>
      <c r="I24" s="52"/>
      <c r="J24" s="53"/>
      <c r="K24" s="52"/>
      <c r="L24" s="53"/>
      <c r="M24" s="52"/>
      <c r="N24" s="53"/>
      <c r="O24" s="52"/>
      <c r="P24" s="53"/>
      <c r="Q24" s="52"/>
      <c r="R24" s="53"/>
      <c r="S24" s="52"/>
      <c r="T24" s="53"/>
      <c r="U24" s="52"/>
      <c r="V24" s="53"/>
      <c r="W24" s="52"/>
      <c r="X24" s="53"/>
      <c r="Y24" s="52"/>
      <c r="Z24" s="53"/>
      <c r="AA24" s="52"/>
      <c r="AB24" s="53"/>
      <c r="AC24" s="52"/>
      <c r="AD24" s="53"/>
      <c r="AE24" s="52"/>
      <c r="AF24" s="53"/>
      <c r="AG24" s="52"/>
      <c r="AH24" s="53"/>
      <c r="AI24" s="52"/>
      <c r="AJ24" s="53"/>
      <c r="AK24" s="52"/>
      <c r="AL24" s="54">
        <f t="shared" si="3"/>
        <v>0</v>
      </c>
      <c r="AM24" s="50">
        <f t="shared" si="4"/>
        <v>0</v>
      </c>
      <c r="AN24" s="55">
        <f t="shared" si="5"/>
        <v>0</v>
      </c>
      <c r="AO24" s="56">
        <f t="shared" si="6"/>
        <v>0</v>
      </c>
      <c r="AP24" s="57">
        <f t="shared" si="7"/>
        <v>0</v>
      </c>
      <c r="AQ24" s="58">
        <f t="shared" si="8"/>
        <v>0</v>
      </c>
      <c r="AR24" s="54">
        <f t="shared" si="9"/>
        <v>0</v>
      </c>
      <c r="AS24" s="59">
        <f t="shared" si="10"/>
        <v>0</v>
      </c>
      <c r="AT24" s="54">
        <f t="shared" si="11"/>
        <v>0</v>
      </c>
      <c r="AU24" s="59">
        <f t="shared" si="12"/>
        <v>0</v>
      </c>
      <c r="AV24" s="54">
        <f t="shared" si="13"/>
        <v>0</v>
      </c>
      <c r="AW24" s="59">
        <f t="shared" si="14"/>
        <v>0</v>
      </c>
      <c r="AX24" s="54">
        <f t="shared" si="15"/>
        <v>0</v>
      </c>
      <c r="AY24" s="59">
        <f t="shared" si="16"/>
        <v>0</v>
      </c>
      <c r="AZ24" s="54">
        <f t="shared" si="17"/>
        <v>0</v>
      </c>
      <c r="BA24" s="59">
        <f t="shared" si="18"/>
        <v>0</v>
      </c>
      <c r="BB24" s="129"/>
    </row>
    <row r="25" spans="2:54" x14ac:dyDescent="0.25">
      <c r="B25" s="21" t="str">
        <f>Octobre!B25</f>
        <v xml:space="preserve"> </v>
      </c>
      <c r="C25" s="48"/>
      <c r="D25" s="48"/>
      <c r="E25" s="50">
        <f t="shared" si="0"/>
        <v>0</v>
      </c>
      <c r="F25" s="50">
        <f t="shared" si="1"/>
        <v>0</v>
      </c>
      <c r="G25" s="50">
        <f t="shared" si="2"/>
        <v>0</v>
      </c>
      <c r="H25" s="51"/>
      <c r="I25" s="52"/>
      <c r="J25" s="53"/>
      <c r="K25" s="52"/>
      <c r="L25" s="53"/>
      <c r="M25" s="52"/>
      <c r="N25" s="53"/>
      <c r="O25" s="52"/>
      <c r="P25" s="53"/>
      <c r="Q25" s="52"/>
      <c r="R25" s="53"/>
      <c r="S25" s="52"/>
      <c r="T25" s="53"/>
      <c r="U25" s="52"/>
      <c r="V25" s="53"/>
      <c r="W25" s="52"/>
      <c r="X25" s="53"/>
      <c r="Y25" s="52"/>
      <c r="Z25" s="53"/>
      <c r="AA25" s="52"/>
      <c r="AB25" s="53"/>
      <c r="AC25" s="52"/>
      <c r="AD25" s="53"/>
      <c r="AE25" s="52"/>
      <c r="AF25" s="53"/>
      <c r="AG25" s="52"/>
      <c r="AH25" s="53"/>
      <c r="AI25" s="52"/>
      <c r="AJ25" s="53"/>
      <c r="AK25" s="52"/>
      <c r="AL25" s="54">
        <f t="shared" si="3"/>
        <v>0</v>
      </c>
      <c r="AM25" s="50">
        <f t="shared" si="4"/>
        <v>0</v>
      </c>
      <c r="AN25" s="55">
        <f t="shared" si="5"/>
        <v>0</v>
      </c>
      <c r="AO25" s="56">
        <f t="shared" si="6"/>
        <v>0</v>
      </c>
      <c r="AP25" s="57">
        <f t="shared" si="7"/>
        <v>0</v>
      </c>
      <c r="AQ25" s="58">
        <f t="shared" si="8"/>
        <v>0</v>
      </c>
      <c r="AR25" s="54">
        <f t="shared" si="9"/>
        <v>0</v>
      </c>
      <c r="AS25" s="59">
        <f t="shared" si="10"/>
        <v>0</v>
      </c>
      <c r="AT25" s="54">
        <f t="shared" si="11"/>
        <v>0</v>
      </c>
      <c r="AU25" s="59">
        <f t="shared" si="12"/>
        <v>0</v>
      </c>
      <c r="AV25" s="54">
        <f t="shared" si="13"/>
        <v>0</v>
      </c>
      <c r="AW25" s="59">
        <f t="shared" si="14"/>
        <v>0</v>
      </c>
      <c r="AX25" s="54">
        <f t="shared" si="15"/>
        <v>0</v>
      </c>
      <c r="AY25" s="59">
        <f t="shared" si="16"/>
        <v>0</v>
      </c>
      <c r="AZ25" s="54">
        <f t="shared" si="17"/>
        <v>0</v>
      </c>
      <c r="BA25" s="59">
        <f t="shared" si="18"/>
        <v>0</v>
      </c>
      <c r="BB25" s="129"/>
    </row>
    <row r="26" spans="2:54" x14ac:dyDescent="0.25">
      <c r="B26" s="21" t="str">
        <f>Octobre!B26</f>
        <v xml:space="preserve"> </v>
      </c>
      <c r="C26" s="48"/>
      <c r="D26" s="48"/>
      <c r="E26" s="50">
        <f t="shared" si="0"/>
        <v>0</v>
      </c>
      <c r="F26" s="50">
        <f t="shared" si="1"/>
        <v>0</v>
      </c>
      <c r="G26" s="50">
        <f t="shared" si="2"/>
        <v>0</v>
      </c>
      <c r="H26" s="51"/>
      <c r="I26" s="52"/>
      <c r="J26" s="53"/>
      <c r="K26" s="52"/>
      <c r="L26" s="53"/>
      <c r="M26" s="52"/>
      <c r="N26" s="53"/>
      <c r="O26" s="52"/>
      <c r="P26" s="53"/>
      <c r="Q26" s="52"/>
      <c r="R26" s="53"/>
      <c r="S26" s="52"/>
      <c r="T26" s="53"/>
      <c r="U26" s="52"/>
      <c r="V26" s="53"/>
      <c r="W26" s="52"/>
      <c r="X26" s="53"/>
      <c r="Y26" s="52"/>
      <c r="Z26" s="53"/>
      <c r="AA26" s="52"/>
      <c r="AB26" s="53"/>
      <c r="AC26" s="52"/>
      <c r="AD26" s="53"/>
      <c r="AE26" s="52"/>
      <c r="AF26" s="53"/>
      <c r="AG26" s="52"/>
      <c r="AH26" s="53"/>
      <c r="AI26" s="52"/>
      <c r="AJ26" s="53"/>
      <c r="AK26" s="52"/>
      <c r="AL26" s="54">
        <f t="shared" si="3"/>
        <v>0</v>
      </c>
      <c r="AM26" s="50">
        <f t="shared" si="4"/>
        <v>0</v>
      </c>
      <c r="AN26" s="55">
        <f t="shared" si="5"/>
        <v>0</v>
      </c>
      <c r="AO26" s="56">
        <f t="shared" si="6"/>
        <v>0</v>
      </c>
      <c r="AP26" s="57">
        <f t="shared" si="7"/>
        <v>0</v>
      </c>
      <c r="AQ26" s="58">
        <f t="shared" si="8"/>
        <v>0</v>
      </c>
      <c r="AR26" s="54">
        <f t="shared" si="9"/>
        <v>0</v>
      </c>
      <c r="AS26" s="59">
        <f t="shared" si="10"/>
        <v>0</v>
      </c>
      <c r="AT26" s="54">
        <f t="shared" si="11"/>
        <v>0</v>
      </c>
      <c r="AU26" s="59">
        <f t="shared" si="12"/>
        <v>0</v>
      </c>
      <c r="AV26" s="54">
        <f t="shared" si="13"/>
        <v>0</v>
      </c>
      <c r="AW26" s="59">
        <f t="shared" si="14"/>
        <v>0</v>
      </c>
      <c r="AX26" s="54">
        <f t="shared" si="15"/>
        <v>0</v>
      </c>
      <c r="AY26" s="59">
        <f t="shared" si="16"/>
        <v>0</v>
      </c>
      <c r="AZ26" s="54">
        <f t="shared" si="17"/>
        <v>0</v>
      </c>
      <c r="BA26" s="59">
        <f t="shared" si="18"/>
        <v>0</v>
      </c>
      <c r="BB26" s="129"/>
    </row>
    <row r="27" spans="2:54" x14ac:dyDescent="0.25">
      <c r="B27" s="21" t="str">
        <f>Octobre!B27</f>
        <v xml:space="preserve"> </v>
      </c>
      <c r="C27" s="48"/>
      <c r="D27" s="48"/>
      <c r="E27" s="50">
        <f t="shared" si="0"/>
        <v>0</v>
      </c>
      <c r="F27" s="50">
        <f t="shared" si="1"/>
        <v>0</v>
      </c>
      <c r="G27" s="50">
        <f t="shared" si="2"/>
        <v>0</v>
      </c>
      <c r="H27" s="51"/>
      <c r="I27" s="52"/>
      <c r="J27" s="53"/>
      <c r="K27" s="52"/>
      <c r="L27" s="53"/>
      <c r="M27" s="52"/>
      <c r="N27" s="53"/>
      <c r="O27" s="52"/>
      <c r="P27" s="53"/>
      <c r="Q27" s="52"/>
      <c r="R27" s="53"/>
      <c r="S27" s="52"/>
      <c r="T27" s="53"/>
      <c r="U27" s="52"/>
      <c r="V27" s="53"/>
      <c r="W27" s="52"/>
      <c r="X27" s="53"/>
      <c r="Y27" s="52"/>
      <c r="Z27" s="53"/>
      <c r="AA27" s="52"/>
      <c r="AB27" s="53"/>
      <c r="AC27" s="52"/>
      <c r="AD27" s="53"/>
      <c r="AE27" s="52"/>
      <c r="AF27" s="53"/>
      <c r="AG27" s="52"/>
      <c r="AH27" s="53"/>
      <c r="AI27" s="52"/>
      <c r="AJ27" s="53"/>
      <c r="AK27" s="52"/>
      <c r="AL27" s="54">
        <f t="shared" si="3"/>
        <v>0</v>
      </c>
      <c r="AM27" s="50">
        <f t="shared" si="4"/>
        <v>0</v>
      </c>
      <c r="AN27" s="55">
        <f t="shared" si="5"/>
        <v>0</v>
      </c>
      <c r="AO27" s="56">
        <f t="shared" si="6"/>
        <v>0</v>
      </c>
      <c r="AP27" s="57">
        <f t="shared" si="7"/>
        <v>0</v>
      </c>
      <c r="AQ27" s="58">
        <f t="shared" si="8"/>
        <v>0</v>
      </c>
      <c r="AR27" s="54">
        <f t="shared" si="9"/>
        <v>0</v>
      </c>
      <c r="AS27" s="59">
        <f t="shared" si="10"/>
        <v>0</v>
      </c>
      <c r="AT27" s="54">
        <f t="shared" si="11"/>
        <v>0</v>
      </c>
      <c r="AU27" s="59">
        <f t="shared" si="12"/>
        <v>0</v>
      </c>
      <c r="AV27" s="54">
        <f t="shared" si="13"/>
        <v>0</v>
      </c>
      <c r="AW27" s="59">
        <f t="shared" si="14"/>
        <v>0</v>
      </c>
      <c r="AX27" s="54">
        <f t="shared" si="15"/>
        <v>0</v>
      </c>
      <c r="AY27" s="59">
        <f t="shared" si="16"/>
        <v>0</v>
      </c>
      <c r="AZ27" s="54">
        <f t="shared" si="17"/>
        <v>0</v>
      </c>
      <c r="BA27" s="59">
        <f t="shared" si="18"/>
        <v>0</v>
      </c>
      <c r="BB27" s="129"/>
    </row>
    <row r="28" spans="2:54" x14ac:dyDescent="0.25">
      <c r="B28" s="21" t="str">
        <f>Octobre!B28</f>
        <v xml:space="preserve"> </v>
      </c>
      <c r="C28" s="48"/>
      <c r="D28" s="48"/>
      <c r="E28" s="50">
        <f t="shared" si="0"/>
        <v>0</v>
      </c>
      <c r="F28" s="50">
        <f t="shared" si="1"/>
        <v>0</v>
      </c>
      <c r="G28" s="50">
        <f t="shared" si="2"/>
        <v>0</v>
      </c>
      <c r="H28" s="51"/>
      <c r="I28" s="52"/>
      <c r="J28" s="53"/>
      <c r="K28" s="52"/>
      <c r="L28" s="53"/>
      <c r="M28" s="52"/>
      <c r="N28" s="53"/>
      <c r="O28" s="52"/>
      <c r="P28" s="53"/>
      <c r="Q28" s="52"/>
      <c r="R28" s="53"/>
      <c r="S28" s="52"/>
      <c r="T28" s="53"/>
      <c r="U28" s="52"/>
      <c r="V28" s="53"/>
      <c r="W28" s="52"/>
      <c r="X28" s="53"/>
      <c r="Y28" s="52"/>
      <c r="Z28" s="53"/>
      <c r="AA28" s="52"/>
      <c r="AB28" s="53"/>
      <c r="AC28" s="52"/>
      <c r="AD28" s="53"/>
      <c r="AE28" s="52"/>
      <c r="AF28" s="53"/>
      <c r="AG28" s="52"/>
      <c r="AH28" s="53"/>
      <c r="AI28" s="52"/>
      <c r="AJ28" s="53"/>
      <c r="AK28" s="52"/>
      <c r="AL28" s="54">
        <f t="shared" si="3"/>
        <v>0</v>
      </c>
      <c r="AM28" s="50">
        <f t="shared" si="4"/>
        <v>0</v>
      </c>
      <c r="AN28" s="55">
        <f t="shared" si="5"/>
        <v>0</v>
      </c>
      <c r="AO28" s="56">
        <f t="shared" si="6"/>
        <v>0</v>
      </c>
      <c r="AP28" s="57">
        <f t="shared" si="7"/>
        <v>0</v>
      </c>
      <c r="AQ28" s="58">
        <f t="shared" si="8"/>
        <v>0</v>
      </c>
      <c r="AR28" s="54">
        <f t="shared" si="9"/>
        <v>0</v>
      </c>
      <c r="AS28" s="59">
        <f t="shared" si="10"/>
        <v>0</v>
      </c>
      <c r="AT28" s="54">
        <f t="shared" si="11"/>
        <v>0</v>
      </c>
      <c r="AU28" s="59">
        <f t="shared" si="12"/>
        <v>0</v>
      </c>
      <c r="AV28" s="54">
        <f t="shared" si="13"/>
        <v>0</v>
      </c>
      <c r="AW28" s="59">
        <f t="shared" si="14"/>
        <v>0</v>
      </c>
      <c r="AX28" s="54">
        <f t="shared" si="15"/>
        <v>0</v>
      </c>
      <c r="AY28" s="59">
        <f t="shared" si="16"/>
        <v>0</v>
      </c>
      <c r="AZ28" s="54">
        <f t="shared" si="17"/>
        <v>0</v>
      </c>
      <c r="BA28" s="59">
        <f t="shared" si="18"/>
        <v>0</v>
      </c>
      <c r="BB28" s="129"/>
    </row>
    <row r="29" spans="2:54" x14ac:dyDescent="0.25">
      <c r="B29" s="21" t="str">
        <f>Octobre!B29</f>
        <v xml:space="preserve"> </v>
      </c>
      <c r="C29" s="48"/>
      <c r="D29" s="48"/>
      <c r="E29" s="50">
        <f t="shared" si="0"/>
        <v>0</v>
      </c>
      <c r="F29" s="50">
        <f t="shared" si="1"/>
        <v>0</v>
      </c>
      <c r="G29" s="50">
        <f t="shared" si="2"/>
        <v>0</v>
      </c>
      <c r="H29" s="51"/>
      <c r="I29" s="52"/>
      <c r="J29" s="53"/>
      <c r="K29" s="52"/>
      <c r="L29" s="53"/>
      <c r="M29" s="52"/>
      <c r="N29" s="53"/>
      <c r="O29" s="52"/>
      <c r="P29" s="53"/>
      <c r="Q29" s="52"/>
      <c r="R29" s="53"/>
      <c r="S29" s="52"/>
      <c r="T29" s="53"/>
      <c r="U29" s="52"/>
      <c r="V29" s="53"/>
      <c r="W29" s="52"/>
      <c r="X29" s="53"/>
      <c r="Y29" s="52"/>
      <c r="Z29" s="53"/>
      <c r="AA29" s="52"/>
      <c r="AB29" s="53"/>
      <c r="AC29" s="52"/>
      <c r="AD29" s="53"/>
      <c r="AE29" s="52"/>
      <c r="AF29" s="53"/>
      <c r="AG29" s="52"/>
      <c r="AH29" s="53"/>
      <c r="AI29" s="52"/>
      <c r="AJ29" s="53"/>
      <c r="AK29" s="52"/>
      <c r="AL29" s="54">
        <f t="shared" si="3"/>
        <v>0</v>
      </c>
      <c r="AM29" s="50">
        <f t="shared" si="4"/>
        <v>0</v>
      </c>
      <c r="AN29" s="55">
        <f t="shared" si="5"/>
        <v>0</v>
      </c>
      <c r="AO29" s="56">
        <f t="shared" si="6"/>
        <v>0</v>
      </c>
      <c r="AP29" s="57">
        <f t="shared" si="7"/>
        <v>0</v>
      </c>
      <c r="AQ29" s="58">
        <f t="shared" si="8"/>
        <v>0</v>
      </c>
      <c r="AR29" s="54">
        <f t="shared" si="9"/>
        <v>0</v>
      </c>
      <c r="AS29" s="59">
        <f t="shared" si="10"/>
        <v>0</v>
      </c>
      <c r="AT29" s="54">
        <f t="shared" si="11"/>
        <v>0</v>
      </c>
      <c r="AU29" s="59">
        <f t="shared" si="12"/>
        <v>0</v>
      </c>
      <c r="AV29" s="54">
        <f t="shared" si="13"/>
        <v>0</v>
      </c>
      <c r="AW29" s="59">
        <f t="shared" si="14"/>
        <v>0</v>
      </c>
      <c r="AX29" s="54">
        <f t="shared" si="15"/>
        <v>0</v>
      </c>
      <c r="AY29" s="59">
        <f t="shared" si="16"/>
        <v>0</v>
      </c>
      <c r="AZ29" s="54">
        <f t="shared" si="17"/>
        <v>0</v>
      </c>
      <c r="BA29" s="59">
        <f t="shared" si="18"/>
        <v>0</v>
      </c>
      <c r="BB29" s="129"/>
    </row>
    <row r="30" spans="2:54" x14ac:dyDescent="0.25">
      <c r="B30" s="21" t="str">
        <f>Octobre!B30</f>
        <v xml:space="preserve"> </v>
      </c>
      <c r="C30" s="48"/>
      <c r="D30" s="48"/>
      <c r="E30" s="50">
        <f t="shared" si="0"/>
        <v>0</v>
      </c>
      <c r="F30" s="50">
        <f t="shared" si="1"/>
        <v>0</v>
      </c>
      <c r="G30" s="50">
        <f t="shared" si="2"/>
        <v>0</v>
      </c>
      <c r="H30" s="51"/>
      <c r="I30" s="52"/>
      <c r="J30" s="53"/>
      <c r="K30" s="52"/>
      <c r="L30" s="53"/>
      <c r="M30" s="52"/>
      <c r="N30" s="53"/>
      <c r="O30" s="52"/>
      <c r="P30" s="53"/>
      <c r="Q30" s="52"/>
      <c r="R30" s="53"/>
      <c r="S30" s="52"/>
      <c r="T30" s="53"/>
      <c r="U30" s="52"/>
      <c r="V30" s="53"/>
      <c r="W30" s="52"/>
      <c r="X30" s="53"/>
      <c r="Y30" s="52"/>
      <c r="Z30" s="53"/>
      <c r="AA30" s="52"/>
      <c r="AB30" s="53"/>
      <c r="AC30" s="52"/>
      <c r="AD30" s="53"/>
      <c r="AE30" s="52"/>
      <c r="AF30" s="53"/>
      <c r="AG30" s="52"/>
      <c r="AH30" s="53"/>
      <c r="AI30" s="52"/>
      <c r="AJ30" s="53"/>
      <c r="AK30" s="52"/>
      <c r="AL30" s="54">
        <f t="shared" si="3"/>
        <v>0</v>
      </c>
      <c r="AM30" s="50">
        <f t="shared" si="4"/>
        <v>0</v>
      </c>
      <c r="AN30" s="55">
        <f t="shared" si="5"/>
        <v>0</v>
      </c>
      <c r="AO30" s="56">
        <f t="shared" si="6"/>
        <v>0</v>
      </c>
      <c r="AP30" s="57">
        <f t="shared" si="7"/>
        <v>0</v>
      </c>
      <c r="AQ30" s="58">
        <f t="shared" si="8"/>
        <v>0</v>
      </c>
      <c r="AR30" s="54">
        <f t="shared" si="9"/>
        <v>0</v>
      </c>
      <c r="AS30" s="59">
        <f t="shared" si="10"/>
        <v>0</v>
      </c>
      <c r="AT30" s="54">
        <f t="shared" si="11"/>
        <v>0</v>
      </c>
      <c r="AU30" s="59">
        <f t="shared" si="12"/>
        <v>0</v>
      </c>
      <c r="AV30" s="54">
        <f t="shared" si="13"/>
        <v>0</v>
      </c>
      <c r="AW30" s="59">
        <f t="shared" si="14"/>
        <v>0</v>
      </c>
      <c r="AX30" s="54">
        <f t="shared" si="15"/>
        <v>0</v>
      </c>
      <c r="AY30" s="59">
        <f t="shared" si="16"/>
        <v>0</v>
      </c>
      <c r="AZ30" s="54">
        <f t="shared" si="17"/>
        <v>0</v>
      </c>
      <c r="BA30" s="59">
        <f t="shared" si="18"/>
        <v>0</v>
      </c>
      <c r="BB30" s="129"/>
    </row>
    <row r="31" spans="2:54" x14ac:dyDescent="0.25">
      <c r="B31" s="21" t="str">
        <f>Octobre!B31</f>
        <v xml:space="preserve"> </v>
      </c>
      <c r="C31" s="48"/>
      <c r="D31" s="48"/>
      <c r="E31" s="50">
        <f t="shared" si="0"/>
        <v>0</v>
      </c>
      <c r="F31" s="50">
        <f t="shared" si="1"/>
        <v>0</v>
      </c>
      <c r="G31" s="50">
        <f t="shared" si="2"/>
        <v>0</v>
      </c>
      <c r="H31" s="51"/>
      <c r="I31" s="52"/>
      <c r="J31" s="53"/>
      <c r="K31" s="52"/>
      <c r="L31" s="53"/>
      <c r="M31" s="52"/>
      <c r="N31" s="53"/>
      <c r="O31" s="52"/>
      <c r="P31" s="53"/>
      <c r="Q31" s="52"/>
      <c r="R31" s="53"/>
      <c r="S31" s="52"/>
      <c r="T31" s="53"/>
      <c r="U31" s="52"/>
      <c r="V31" s="53"/>
      <c r="W31" s="52"/>
      <c r="X31" s="53"/>
      <c r="Y31" s="52"/>
      <c r="Z31" s="53"/>
      <c r="AA31" s="52"/>
      <c r="AB31" s="53"/>
      <c r="AC31" s="52"/>
      <c r="AD31" s="53"/>
      <c r="AE31" s="52"/>
      <c r="AF31" s="53"/>
      <c r="AG31" s="52"/>
      <c r="AH31" s="53"/>
      <c r="AI31" s="52"/>
      <c r="AJ31" s="53"/>
      <c r="AK31" s="52"/>
      <c r="AL31" s="54">
        <f t="shared" si="3"/>
        <v>0</v>
      </c>
      <c r="AM31" s="50">
        <f t="shared" si="4"/>
        <v>0</v>
      </c>
      <c r="AN31" s="55">
        <f t="shared" si="5"/>
        <v>0</v>
      </c>
      <c r="AO31" s="56">
        <f t="shared" si="6"/>
        <v>0</v>
      </c>
      <c r="AP31" s="57">
        <f t="shared" si="7"/>
        <v>0</v>
      </c>
      <c r="AQ31" s="58">
        <f t="shared" si="8"/>
        <v>0</v>
      </c>
      <c r="AR31" s="54">
        <f t="shared" si="9"/>
        <v>0</v>
      </c>
      <c r="AS31" s="59">
        <f t="shared" si="10"/>
        <v>0</v>
      </c>
      <c r="AT31" s="54">
        <f t="shared" si="11"/>
        <v>0</v>
      </c>
      <c r="AU31" s="59">
        <f t="shared" si="12"/>
        <v>0</v>
      </c>
      <c r="AV31" s="54">
        <f t="shared" si="13"/>
        <v>0</v>
      </c>
      <c r="AW31" s="59">
        <f t="shared" si="14"/>
        <v>0</v>
      </c>
      <c r="AX31" s="54">
        <f t="shared" si="15"/>
        <v>0</v>
      </c>
      <c r="AY31" s="59">
        <f t="shared" si="16"/>
        <v>0</v>
      </c>
      <c r="AZ31" s="54">
        <f t="shared" si="17"/>
        <v>0</v>
      </c>
      <c r="BA31" s="59">
        <f t="shared" si="18"/>
        <v>0</v>
      </c>
      <c r="BB31" s="129"/>
    </row>
    <row r="32" spans="2:54" x14ac:dyDescent="0.25">
      <c r="B32" s="21" t="str">
        <f>Octobre!B32</f>
        <v xml:space="preserve"> </v>
      </c>
      <c r="C32" s="48"/>
      <c r="D32" s="48"/>
      <c r="E32" s="50">
        <f t="shared" si="0"/>
        <v>0</v>
      </c>
      <c r="F32" s="50">
        <f t="shared" si="1"/>
        <v>0</v>
      </c>
      <c r="G32" s="50">
        <f t="shared" si="2"/>
        <v>0</v>
      </c>
      <c r="H32" s="51"/>
      <c r="I32" s="52"/>
      <c r="J32" s="53"/>
      <c r="K32" s="52"/>
      <c r="L32" s="53"/>
      <c r="M32" s="52"/>
      <c r="N32" s="53"/>
      <c r="O32" s="52"/>
      <c r="P32" s="53"/>
      <c r="Q32" s="52"/>
      <c r="R32" s="53"/>
      <c r="S32" s="52"/>
      <c r="T32" s="53"/>
      <c r="U32" s="52"/>
      <c r="V32" s="53"/>
      <c r="W32" s="52"/>
      <c r="X32" s="53"/>
      <c r="Y32" s="52"/>
      <c r="Z32" s="53"/>
      <c r="AA32" s="52"/>
      <c r="AB32" s="53"/>
      <c r="AC32" s="52"/>
      <c r="AD32" s="53"/>
      <c r="AE32" s="52"/>
      <c r="AF32" s="53"/>
      <c r="AG32" s="52"/>
      <c r="AH32" s="53"/>
      <c r="AI32" s="52"/>
      <c r="AJ32" s="53"/>
      <c r="AK32" s="52"/>
      <c r="AL32" s="54">
        <f t="shared" si="3"/>
        <v>0</v>
      </c>
      <c r="AM32" s="50">
        <f t="shared" si="4"/>
        <v>0</v>
      </c>
      <c r="AN32" s="55">
        <f t="shared" si="5"/>
        <v>0</v>
      </c>
      <c r="AO32" s="56">
        <f t="shared" si="6"/>
        <v>0</v>
      </c>
      <c r="AP32" s="57">
        <f t="shared" si="7"/>
        <v>0</v>
      </c>
      <c r="AQ32" s="58">
        <f t="shared" si="8"/>
        <v>0</v>
      </c>
      <c r="AR32" s="54">
        <f t="shared" si="9"/>
        <v>0</v>
      </c>
      <c r="AS32" s="59">
        <f t="shared" si="10"/>
        <v>0</v>
      </c>
      <c r="AT32" s="54">
        <f t="shared" si="11"/>
        <v>0</v>
      </c>
      <c r="AU32" s="59">
        <f t="shared" si="12"/>
        <v>0</v>
      </c>
      <c r="AV32" s="54">
        <f t="shared" si="13"/>
        <v>0</v>
      </c>
      <c r="AW32" s="59">
        <f t="shared" si="14"/>
        <v>0</v>
      </c>
      <c r="AX32" s="54">
        <f t="shared" si="15"/>
        <v>0</v>
      </c>
      <c r="AY32" s="59">
        <f t="shared" si="16"/>
        <v>0</v>
      </c>
      <c r="AZ32" s="54">
        <f t="shared" si="17"/>
        <v>0</v>
      </c>
      <c r="BA32" s="59">
        <f t="shared" si="18"/>
        <v>0</v>
      </c>
      <c r="BB32" s="129"/>
    </row>
    <row r="33" spans="2:54" x14ac:dyDescent="0.25">
      <c r="B33" s="21" t="str">
        <f>Octobre!B33</f>
        <v xml:space="preserve"> </v>
      </c>
      <c r="C33" s="48"/>
      <c r="D33" s="48"/>
      <c r="E33" s="50">
        <f t="shared" si="0"/>
        <v>0</v>
      </c>
      <c r="F33" s="50">
        <f t="shared" si="1"/>
        <v>0</v>
      </c>
      <c r="G33" s="50">
        <f t="shared" si="2"/>
        <v>0</v>
      </c>
      <c r="H33" s="51"/>
      <c r="I33" s="52"/>
      <c r="J33" s="53"/>
      <c r="K33" s="52"/>
      <c r="L33" s="53"/>
      <c r="M33" s="52"/>
      <c r="N33" s="53"/>
      <c r="O33" s="52"/>
      <c r="P33" s="53"/>
      <c r="Q33" s="52"/>
      <c r="R33" s="53"/>
      <c r="S33" s="52"/>
      <c r="T33" s="53"/>
      <c r="U33" s="52"/>
      <c r="V33" s="53"/>
      <c r="W33" s="52"/>
      <c r="X33" s="53"/>
      <c r="Y33" s="52"/>
      <c r="Z33" s="53"/>
      <c r="AA33" s="52"/>
      <c r="AB33" s="53"/>
      <c r="AC33" s="52"/>
      <c r="AD33" s="53"/>
      <c r="AE33" s="52"/>
      <c r="AF33" s="53"/>
      <c r="AG33" s="52"/>
      <c r="AH33" s="53"/>
      <c r="AI33" s="52"/>
      <c r="AJ33" s="53"/>
      <c r="AK33" s="52"/>
      <c r="AL33" s="54">
        <f t="shared" si="3"/>
        <v>0</v>
      </c>
      <c r="AM33" s="50">
        <f t="shared" si="4"/>
        <v>0</v>
      </c>
      <c r="AN33" s="55">
        <f t="shared" si="5"/>
        <v>0</v>
      </c>
      <c r="AO33" s="56">
        <f t="shared" si="6"/>
        <v>0</v>
      </c>
      <c r="AP33" s="57">
        <f t="shared" si="7"/>
        <v>0</v>
      </c>
      <c r="AQ33" s="58">
        <f t="shared" si="8"/>
        <v>0</v>
      </c>
      <c r="AR33" s="54">
        <f t="shared" si="9"/>
        <v>0</v>
      </c>
      <c r="AS33" s="59">
        <f t="shared" si="10"/>
        <v>0</v>
      </c>
      <c r="AT33" s="54">
        <f t="shared" si="11"/>
        <v>0</v>
      </c>
      <c r="AU33" s="59">
        <f t="shared" si="12"/>
        <v>0</v>
      </c>
      <c r="AV33" s="54">
        <f t="shared" si="13"/>
        <v>0</v>
      </c>
      <c r="AW33" s="59">
        <f t="shared" si="14"/>
        <v>0</v>
      </c>
      <c r="AX33" s="54">
        <f t="shared" si="15"/>
        <v>0</v>
      </c>
      <c r="AY33" s="59">
        <f t="shared" si="16"/>
        <v>0</v>
      </c>
      <c r="AZ33" s="54">
        <f t="shared" si="17"/>
        <v>0</v>
      </c>
      <c r="BA33" s="59">
        <f t="shared" si="18"/>
        <v>0</v>
      </c>
      <c r="BB33" s="129"/>
    </row>
    <row r="34" spans="2:54" x14ac:dyDescent="0.25">
      <c r="B34" s="21" t="str">
        <f>Octobre!B34</f>
        <v xml:space="preserve"> </v>
      </c>
      <c r="C34" s="48"/>
      <c r="D34" s="48"/>
      <c r="E34" s="50">
        <f t="shared" si="0"/>
        <v>0</v>
      </c>
      <c r="F34" s="50">
        <f t="shared" si="1"/>
        <v>0</v>
      </c>
      <c r="G34" s="50">
        <f t="shared" si="2"/>
        <v>0</v>
      </c>
      <c r="H34" s="51"/>
      <c r="I34" s="52"/>
      <c r="J34" s="53"/>
      <c r="K34" s="52"/>
      <c r="L34" s="53"/>
      <c r="M34" s="52"/>
      <c r="N34" s="53"/>
      <c r="O34" s="52"/>
      <c r="P34" s="53"/>
      <c r="Q34" s="52"/>
      <c r="R34" s="53"/>
      <c r="S34" s="52"/>
      <c r="T34" s="53"/>
      <c r="U34" s="52"/>
      <c r="V34" s="53"/>
      <c r="W34" s="52"/>
      <c r="X34" s="53"/>
      <c r="Y34" s="52"/>
      <c r="Z34" s="53"/>
      <c r="AA34" s="52"/>
      <c r="AB34" s="53"/>
      <c r="AC34" s="52"/>
      <c r="AD34" s="53"/>
      <c r="AE34" s="52"/>
      <c r="AF34" s="53"/>
      <c r="AG34" s="52"/>
      <c r="AH34" s="53"/>
      <c r="AI34" s="52"/>
      <c r="AJ34" s="53"/>
      <c r="AK34" s="52"/>
      <c r="AL34" s="54">
        <f t="shared" si="3"/>
        <v>0</v>
      </c>
      <c r="AM34" s="50">
        <f t="shared" si="4"/>
        <v>0</v>
      </c>
      <c r="AN34" s="55">
        <f t="shared" si="5"/>
        <v>0</v>
      </c>
      <c r="AO34" s="56">
        <f t="shared" si="6"/>
        <v>0</v>
      </c>
      <c r="AP34" s="57">
        <f t="shared" si="7"/>
        <v>0</v>
      </c>
      <c r="AQ34" s="58">
        <f t="shared" si="8"/>
        <v>0</v>
      </c>
      <c r="AR34" s="54">
        <f t="shared" si="9"/>
        <v>0</v>
      </c>
      <c r="AS34" s="59">
        <f t="shared" si="10"/>
        <v>0</v>
      </c>
      <c r="AT34" s="54">
        <f t="shared" si="11"/>
        <v>0</v>
      </c>
      <c r="AU34" s="59">
        <f t="shared" si="12"/>
        <v>0</v>
      </c>
      <c r="AV34" s="54">
        <f t="shared" si="13"/>
        <v>0</v>
      </c>
      <c r="AW34" s="59">
        <f t="shared" si="14"/>
        <v>0</v>
      </c>
      <c r="AX34" s="54">
        <f t="shared" si="15"/>
        <v>0</v>
      </c>
      <c r="AY34" s="59">
        <f t="shared" si="16"/>
        <v>0</v>
      </c>
      <c r="AZ34" s="54">
        <f t="shared" si="17"/>
        <v>0</v>
      </c>
      <c r="BA34" s="59">
        <f t="shared" si="18"/>
        <v>0</v>
      </c>
      <c r="BB34" s="129"/>
    </row>
    <row r="35" spans="2:54" x14ac:dyDescent="0.25">
      <c r="B35" s="21" t="str">
        <f>Octobre!B35</f>
        <v xml:space="preserve"> </v>
      </c>
      <c r="C35" s="48"/>
      <c r="D35" s="48"/>
      <c r="E35" s="50">
        <f t="shared" si="0"/>
        <v>0</v>
      </c>
      <c r="F35" s="50">
        <f t="shared" si="1"/>
        <v>0</v>
      </c>
      <c r="G35" s="50">
        <f t="shared" si="2"/>
        <v>0</v>
      </c>
      <c r="H35" s="51"/>
      <c r="I35" s="52"/>
      <c r="J35" s="53"/>
      <c r="K35" s="52"/>
      <c r="L35" s="53"/>
      <c r="M35" s="52"/>
      <c r="N35" s="53"/>
      <c r="O35" s="52"/>
      <c r="P35" s="53"/>
      <c r="Q35" s="52"/>
      <c r="R35" s="53"/>
      <c r="S35" s="52"/>
      <c r="T35" s="53"/>
      <c r="U35" s="52"/>
      <c r="V35" s="53"/>
      <c r="W35" s="52"/>
      <c r="X35" s="53"/>
      <c r="Y35" s="52"/>
      <c r="Z35" s="53"/>
      <c r="AA35" s="52"/>
      <c r="AB35" s="53"/>
      <c r="AC35" s="52"/>
      <c r="AD35" s="53"/>
      <c r="AE35" s="52"/>
      <c r="AF35" s="53"/>
      <c r="AG35" s="52"/>
      <c r="AH35" s="53"/>
      <c r="AI35" s="52"/>
      <c r="AJ35" s="53"/>
      <c r="AK35" s="52"/>
      <c r="AL35" s="54">
        <f t="shared" si="3"/>
        <v>0</v>
      </c>
      <c r="AM35" s="50">
        <f t="shared" si="4"/>
        <v>0</v>
      </c>
      <c r="AN35" s="55">
        <f t="shared" si="5"/>
        <v>0</v>
      </c>
      <c r="AO35" s="56">
        <f t="shared" si="6"/>
        <v>0</v>
      </c>
      <c r="AP35" s="57">
        <f t="shared" si="7"/>
        <v>0</v>
      </c>
      <c r="AQ35" s="58">
        <f t="shared" si="8"/>
        <v>0</v>
      </c>
      <c r="AR35" s="54">
        <f t="shared" si="9"/>
        <v>0</v>
      </c>
      <c r="AS35" s="59">
        <f t="shared" si="10"/>
        <v>0</v>
      </c>
      <c r="AT35" s="54">
        <f t="shared" si="11"/>
        <v>0</v>
      </c>
      <c r="AU35" s="59">
        <f t="shared" si="12"/>
        <v>0</v>
      </c>
      <c r="AV35" s="54">
        <f t="shared" si="13"/>
        <v>0</v>
      </c>
      <c r="AW35" s="59">
        <f t="shared" si="14"/>
        <v>0</v>
      </c>
      <c r="AX35" s="54">
        <f t="shared" si="15"/>
        <v>0</v>
      </c>
      <c r="AY35" s="59">
        <f t="shared" si="16"/>
        <v>0</v>
      </c>
      <c r="AZ35" s="54">
        <f t="shared" si="17"/>
        <v>0</v>
      </c>
      <c r="BA35" s="59">
        <f t="shared" si="18"/>
        <v>0</v>
      </c>
      <c r="BB35" s="129"/>
    </row>
    <row r="36" spans="2:54" x14ac:dyDescent="0.25">
      <c r="B36" s="21" t="str">
        <f>Octobre!B36</f>
        <v xml:space="preserve"> </v>
      </c>
      <c r="C36" s="48"/>
      <c r="D36" s="48"/>
      <c r="E36" s="50">
        <f t="shared" si="0"/>
        <v>0</v>
      </c>
      <c r="F36" s="50">
        <f t="shared" si="1"/>
        <v>0</v>
      </c>
      <c r="G36" s="50">
        <f t="shared" si="2"/>
        <v>0</v>
      </c>
      <c r="H36" s="51"/>
      <c r="I36" s="52"/>
      <c r="J36" s="53"/>
      <c r="K36" s="52"/>
      <c r="L36" s="53"/>
      <c r="M36" s="52"/>
      <c r="N36" s="53"/>
      <c r="O36" s="52"/>
      <c r="P36" s="53"/>
      <c r="Q36" s="52"/>
      <c r="R36" s="53"/>
      <c r="S36" s="52"/>
      <c r="T36" s="53"/>
      <c r="U36" s="52"/>
      <c r="V36" s="53"/>
      <c r="W36" s="52"/>
      <c r="X36" s="53"/>
      <c r="Y36" s="52"/>
      <c r="Z36" s="53"/>
      <c r="AA36" s="52"/>
      <c r="AB36" s="53"/>
      <c r="AC36" s="52"/>
      <c r="AD36" s="53"/>
      <c r="AE36" s="52"/>
      <c r="AF36" s="53"/>
      <c r="AG36" s="52"/>
      <c r="AH36" s="53"/>
      <c r="AI36" s="52"/>
      <c r="AJ36" s="53"/>
      <c r="AK36" s="52"/>
      <c r="AL36" s="54">
        <f t="shared" si="3"/>
        <v>0</v>
      </c>
      <c r="AM36" s="50">
        <f t="shared" si="4"/>
        <v>0</v>
      </c>
      <c r="AN36" s="55">
        <f t="shared" si="5"/>
        <v>0</v>
      </c>
      <c r="AO36" s="56">
        <f t="shared" si="6"/>
        <v>0</v>
      </c>
      <c r="AP36" s="57">
        <f t="shared" si="7"/>
        <v>0</v>
      </c>
      <c r="AQ36" s="58">
        <f t="shared" si="8"/>
        <v>0</v>
      </c>
      <c r="AR36" s="54">
        <f t="shared" si="9"/>
        <v>0</v>
      </c>
      <c r="AS36" s="59">
        <f t="shared" si="10"/>
        <v>0</v>
      </c>
      <c r="AT36" s="54">
        <f t="shared" si="11"/>
        <v>0</v>
      </c>
      <c r="AU36" s="59">
        <f t="shared" si="12"/>
        <v>0</v>
      </c>
      <c r="AV36" s="54">
        <f t="shared" si="13"/>
        <v>0</v>
      </c>
      <c r="AW36" s="59">
        <f t="shared" si="14"/>
        <v>0</v>
      </c>
      <c r="AX36" s="54">
        <f t="shared" si="15"/>
        <v>0</v>
      </c>
      <c r="AY36" s="59">
        <f t="shared" si="16"/>
        <v>0</v>
      </c>
      <c r="AZ36" s="54">
        <f t="shared" si="17"/>
        <v>0</v>
      </c>
      <c r="BA36" s="59">
        <f t="shared" si="18"/>
        <v>0</v>
      </c>
      <c r="BB36" s="129"/>
    </row>
    <row r="37" spans="2:54" x14ac:dyDescent="0.25">
      <c r="B37" s="21" t="str">
        <f>Octobre!B37</f>
        <v xml:space="preserve"> </v>
      </c>
      <c r="C37" s="48"/>
      <c r="D37" s="48"/>
      <c r="E37" s="50">
        <f t="shared" si="0"/>
        <v>0</v>
      </c>
      <c r="F37" s="50">
        <f t="shared" si="1"/>
        <v>0</v>
      </c>
      <c r="G37" s="50">
        <f t="shared" si="2"/>
        <v>0</v>
      </c>
      <c r="H37" s="51"/>
      <c r="I37" s="52"/>
      <c r="J37" s="53"/>
      <c r="K37" s="52"/>
      <c r="L37" s="53"/>
      <c r="M37" s="52"/>
      <c r="N37" s="53"/>
      <c r="O37" s="52"/>
      <c r="P37" s="53"/>
      <c r="Q37" s="52"/>
      <c r="R37" s="53"/>
      <c r="S37" s="52"/>
      <c r="T37" s="53"/>
      <c r="U37" s="52"/>
      <c r="V37" s="53"/>
      <c r="W37" s="52"/>
      <c r="X37" s="53"/>
      <c r="Y37" s="52"/>
      <c r="Z37" s="53"/>
      <c r="AA37" s="52"/>
      <c r="AB37" s="53"/>
      <c r="AC37" s="52"/>
      <c r="AD37" s="53"/>
      <c r="AE37" s="52"/>
      <c r="AF37" s="53"/>
      <c r="AG37" s="52"/>
      <c r="AH37" s="53"/>
      <c r="AI37" s="52"/>
      <c r="AJ37" s="53"/>
      <c r="AK37" s="52"/>
      <c r="AL37" s="54">
        <f t="shared" si="3"/>
        <v>0</v>
      </c>
      <c r="AM37" s="50">
        <f t="shared" si="4"/>
        <v>0</v>
      </c>
      <c r="AN37" s="55">
        <f t="shared" si="5"/>
        <v>0</v>
      </c>
      <c r="AO37" s="56">
        <f t="shared" si="6"/>
        <v>0</v>
      </c>
      <c r="AP37" s="57">
        <f t="shared" si="7"/>
        <v>0</v>
      </c>
      <c r="AQ37" s="58">
        <f t="shared" si="8"/>
        <v>0</v>
      </c>
      <c r="AR37" s="54">
        <f t="shared" si="9"/>
        <v>0</v>
      </c>
      <c r="AS37" s="59">
        <f t="shared" si="10"/>
        <v>0</v>
      </c>
      <c r="AT37" s="54">
        <f t="shared" si="11"/>
        <v>0</v>
      </c>
      <c r="AU37" s="59">
        <f t="shared" si="12"/>
        <v>0</v>
      </c>
      <c r="AV37" s="54">
        <f t="shared" si="13"/>
        <v>0</v>
      </c>
      <c r="AW37" s="59">
        <f t="shared" si="14"/>
        <v>0</v>
      </c>
      <c r="AX37" s="54">
        <f t="shared" si="15"/>
        <v>0</v>
      </c>
      <c r="AY37" s="59">
        <f t="shared" si="16"/>
        <v>0</v>
      </c>
      <c r="AZ37" s="54">
        <f t="shared" si="17"/>
        <v>0</v>
      </c>
      <c r="BA37" s="59">
        <f t="shared" si="18"/>
        <v>0</v>
      </c>
      <c r="BB37" s="129"/>
    </row>
    <row r="38" spans="2:54" x14ac:dyDescent="0.25">
      <c r="B38" s="21" t="str">
        <f>Octobre!B38</f>
        <v xml:space="preserve"> </v>
      </c>
      <c r="C38" s="48"/>
      <c r="D38" s="48"/>
      <c r="E38" s="50">
        <f t="shared" si="0"/>
        <v>0</v>
      </c>
      <c r="F38" s="50">
        <f t="shared" si="1"/>
        <v>0</v>
      </c>
      <c r="G38" s="50">
        <f t="shared" si="2"/>
        <v>0</v>
      </c>
      <c r="H38" s="51"/>
      <c r="I38" s="52"/>
      <c r="J38" s="53"/>
      <c r="K38" s="52"/>
      <c r="L38" s="53"/>
      <c r="M38" s="52"/>
      <c r="N38" s="53"/>
      <c r="O38" s="52"/>
      <c r="P38" s="53"/>
      <c r="Q38" s="52"/>
      <c r="R38" s="53"/>
      <c r="S38" s="52"/>
      <c r="T38" s="53"/>
      <c r="U38" s="52"/>
      <c r="V38" s="53"/>
      <c r="W38" s="52"/>
      <c r="X38" s="53"/>
      <c r="Y38" s="52"/>
      <c r="Z38" s="53"/>
      <c r="AA38" s="52"/>
      <c r="AB38" s="53"/>
      <c r="AC38" s="52"/>
      <c r="AD38" s="53"/>
      <c r="AE38" s="52"/>
      <c r="AF38" s="53"/>
      <c r="AG38" s="52"/>
      <c r="AH38" s="53"/>
      <c r="AI38" s="52"/>
      <c r="AJ38" s="53"/>
      <c r="AK38" s="52"/>
      <c r="AL38" s="54">
        <f t="shared" si="3"/>
        <v>0</v>
      </c>
      <c r="AM38" s="50">
        <f t="shared" si="4"/>
        <v>0</v>
      </c>
      <c r="AN38" s="55">
        <f t="shared" si="5"/>
        <v>0</v>
      </c>
      <c r="AO38" s="56">
        <f t="shared" si="6"/>
        <v>0</v>
      </c>
      <c r="AP38" s="57">
        <f t="shared" si="7"/>
        <v>0</v>
      </c>
      <c r="AQ38" s="58">
        <f t="shared" si="8"/>
        <v>0</v>
      </c>
      <c r="AR38" s="54">
        <f t="shared" si="9"/>
        <v>0</v>
      </c>
      <c r="AS38" s="59">
        <f t="shared" si="10"/>
        <v>0</v>
      </c>
      <c r="AT38" s="54">
        <f t="shared" si="11"/>
        <v>0</v>
      </c>
      <c r="AU38" s="59">
        <f t="shared" si="12"/>
        <v>0</v>
      </c>
      <c r="AV38" s="54">
        <f t="shared" si="13"/>
        <v>0</v>
      </c>
      <c r="AW38" s="59">
        <f t="shared" si="14"/>
        <v>0</v>
      </c>
      <c r="AX38" s="54">
        <f t="shared" si="15"/>
        <v>0</v>
      </c>
      <c r="AY38" s="59">
        <f t="shared" si="16"/>
        <v>0</v>
      </c>
      <c r="AZ38" s="54">
        <f t="shared" si="17"/>
        <v>0</v>
      </c>
      <c r="BA38" s="59">
        <f t="shared" si="18"/>
        <v>0</v>
      </c>
      <c r="BB38" s="129"/>
    </row>
    <row r="39" spans="2:54" x14ac:dyDescent="0.25">
      <c r="B39" s="21" t="str">
        <f>Octobre!B39</f>
        <v xml:space="preserve"> </v>
      </c>
      <c r="C39" s="48"/>
      <c r="D39" s="48"/>
      <c r="E39" s="50">
        <f t="shared" si="0"/>
        <v>0</v>
      </c>
      <c r="F39" s="50">
        <f t="shared" si="1"/>
        <v>0</v>
      </c>
      <c r="G39" s="50">
        <f t="shared" si="2"/>
        <v>0</v>
      </c>
      <c r="H39" s="51"/>
      <c r="I39" s="52"/>
      <c r="J39" s="53"/>
      <c r="K39" s="52"/>
      <c r="L39" s="53"/>
      <c r="M39" s="52"/>
      <c r="N39" s="53"/>
      <c r="O39" s="52"/>
      <c r="P39" s="53"/>
      <c r="Q39" s="52"/>
      <c r="R39" s="53"/>
      <c r="S39" s="52"/>
      <c r="T39" s="53"/>
      <c r="U39" s="52"/>
      <c r="V39" s="53"/>
      <c r="W39" s="52"/>
      <c r="X39" s="53"/>
      <c r="Y39" s="52"/>
      <c r="Z39" s="53"/>
      <c r="AA39" s="52"/>
      <c r="AB39" s="53"/>
      <c r="AC39" s="52"/>
      <c r="AD39" s="53"/>
      <c r="AE39" s="52"/>
      <c r="AF39" s="53"/>
      <c r="AG39" s="52"/>
      <c r="AH39" s="53"/>
      <c r="AI39" s="52"/>
      <c r="AJ39" s="53"/>
      <c r="AK39" s="52"/>
      <c r="AL39" s="54">
        <f t="shared" si="3"/>
        <v>0</v>
      </c>
      <c r="AM39" s="50">
        <f t="shared" si="4"/>
        <v>0</v>
      </c>
      <c r="AN39" s="55">
        <f t="shared" si="5"/>
        <v>0</v>
      </c>
      <c r="AO39" s="56">
        <f t="shared" si="6"/>
        <v>0</v>
      </c>
      <c r="AP39" s="57">
        <f t="shared" si="7"/>
        <v>0</v>
      </c>
      <c r="AQ39" s="58">
        <f t="shared" si="8"/>
        <v>0</v>
      </c>
      <c r="AR39" s="54">
        <f t="shared" si="9"/>
        <v>0</v>
      </c>
      <c r="AS39" s="59">
        <f t="shared" si="10"/>
        <v>0</v>
      </c>
      <c r="AT39" s="54">
        <f t="shared" si="11"/>
        <v>0</v>
      </c>
      <c r="AU39" s="59">
        <f t="shared" si="12"/>
        <v>0</v>
      </c>
      <c r="AV39" s="54">
        <f t="shared" si="13"/>
        <v>0</v>
      </c>
      <c r="AW39" s="59">
        <f t="shared" si="14"/>
        <v>0</v>
      </c>
      <c r="AX39" s="54">
        <f t="shared" si="15"/>
        <v>0</v>
      </c>
      <c r="AY39" s="59">
        <f t="shared" si="16"/>
        <v>0</v>
      </c>
      <c r="AZ39" s="54">
        <f t="shared" si="17"/>
        <v>0</v>
      </c>
      <c r="BA39" s="59">
        <f t="shared" si="18"/>
        <v>0</v>
      </c>
      <c r="BB39" s="129"/>
    </row>
    <row r="40" spans="2:54" x14ac:dyDescent="0.25">
      <c r="B40" s="21" t="str">
        <f>Octobre!B40</f>
        <v xml:space="preserve"> </v>
      </c>
      <c r="C40" s="48"/>
      <c r="D40" s="48"/>
      <c r="E40" s="50">
        <f t="shared" si="0"/>
        <v>0</v>
      </c>
      <c r="F40" s="50">
        <f t="shared" si="1"/>
        <v>0</v>
      </c>
      <c r="G40" s="50">
        <f t="shared" si="2"/>
        <v>0</v>
      </c>
      <c r="H40" s="51"/>
      <c r="I40" s="52"/>
      <c r="J40" s="53"/>
      <c r="K40" s="52"/>
      <c r="L40" s="53"/>
      <c r="M40" s="52"/>
      <c r="N40" s="53"/>
      <c r="O40" s="52"/>
      <c r="P40" s="53"/>
      <c r="Q40" s="52"/>
      <c r="R40" s="53"/>
      <c r="S40" s="52"/>
      <c r="T40" s="53"/>
      <c r="U40" s="52"/>
      <c r="V40" s="53"/>
      <c r="W40" s="52"/>
      <c r="X40" s="53"/>
      <c r="Y40" s="52"/>
      <c r="Z40" s="53"/>
      <c r="AA40" s="52"/>
      <c r="AB40" s="53"/>
      <c r="AC40" s="52"/>
      <c r="AD40" s="53"/>
      <c r="AE40" s="52"/>
      <c r="AF40" s="53"/>
      <c r="AG40" s="52"/>
      <c r="AH40" s="53"/>
      <c r="AI40" s="52"/>
      <c r="AJ40" s="53"/>
      <c r="AK40" s="52"/>
      <c r="AL40" s="54">
        <f t="shared" si="3"/>
        <v>0</v>
      </c>
      <c r="AM40" s="50">
        <f t="shared" si="4"/>
        <v>0</v>
      </c>
      <c r="AN40" s="55">
        <f t="shared" si="5"/>
        <v>0</v>
      </c>
      <c r="AO40" s="56">
        <f t="shared" si="6"/>
        <v>0</v>
      </c>
      <c r="AP40" s="57">
        <f t="shared" si="7"/>
        <v>0</v>
      </c>
      <c r="AQ40" s="58">
        <f t="shared" si="8"/>
        <v>0</v>
      </c>
      <c r="AR40" s="54">
        <f t="shared" si="9"/>
        <v>0</v>
      </c>
      <c r="AS40" s="59">
        <f t="shared" si="10"/>
        <v>0</v>
      </c>
      <c r="AT40" s="54">
        <f t="shared" si="11"/>
        <v>0</v>
      </c>
      <c r="AU40" s="59">
        <f t="shared" si="12"/>
        <v>0</v>
      </c>
      <c r="AV40" s="54">
        <f t="shared" si="13"/>
        <v>0</v>
      </c>
      <c r="AW40" s="59">
        <f t="shared" si="14"/>
        <v>0</v>
      </c>
      <c r="AX40" s="54">
        <f t="shared" si="15"/>
        <v>0</v>
      </c>
      <c r="AY40" s="59">
        <f t="shared" si="16"/>
        <v>0</v>
      </c>
      <c r="AZ40" s="54">
        <f t="shared" si="17"/>
        <v>0</v>
      </c>
      <c r="BA40" s="59">
        <f t="shared" si="18"/>
        <v>0</v>
      </c>
      <c r="BB40" s="129"/>
    </row>
    <row r="41" spans="2:54" x14ac:dyDescent="0.25">
      <c r="B41" s="21" t="str">
        <f>Octobre!B41</f>
        <v xml:space="preserve"> </v>
      </c>
      <c r="C41" s="48"/>
      <c r="D41" s="48"/>
      <c r="E41" s="50">
        <f t="shared" si="0"/>
        <v>0</v>
      </c>
      <c r="F41" s="50">
        <f t="shared" si="1"/>
        <v>0</v>
      </c>
      <c r="G41" s="50">
        <f t="shared" si="2"/>
        <v>0</v>
      </c>
      <c r="H41" s="51"/>
      <c r="I41" s="52"/>
      <c r="J41" s="53"/>
      <c r="K41" s="52"/>
      <c r="L41" s="53"/>
      <c r="M41" s="52"/>
      <c r="N41" s="53"/>
      <c r="O41" s="52"/>
      <c r="P41" s="53"/>
      <c r="Q41" s="52"/>
      <c r="R41" s="53"/>
      <c r="S41" s="52"/>
      <c r="T41" s="53"/>
      <c r="U41" s="52"/>
      <c r="V41" s="53"/>
      <c r="W41" s="52"/>
      <c r="X41" s="53"/>
      <c r="Y41" s="52"/>
      <c r="Z41" s="53"/>
      <c r="AA41" s="52"/>
      <c r="AB41" s="53"/>
      <c r="AC41" s="52"/>
      <c r="AD41" s="53"/>
      <c r="AE41" s="52"/>
      <c r="AF41" s="53"/>
      <c r="AG41" s="52"/>
      <c r="AH41" s="53"/>
      <c r="AI41" s="52"/>
      <c r="AJ41" s="53"/>
      <c r="AK41" s="52"/>
      <c r="AL41" s="54">
        <f t="shared" si="3"/>
        <v>0</v>
      </c>
      <c r="AM41" s="50">
        <f t="shared" si="4"/>
        <v>0</v>
      </c>
      <c r="AN41" s="55">
        <f t="shared" si="5"/>
        <v>0</v>
      </c>
      <c r="AO41" s="56">
        <f t="shared" si="6"/>
        <v>0</v>
      </c>
      <c r="AP41" s="57">
        <f t="shared" si="7"/>
        <v>0</v>
      </c>
      <c r="AQ41" s="58">
        <f t="shared" si="8"/>
        <v>0</v>
      </c>
      <c r="AR41" s="54">
        <f t="shared" si="9"/>
        <v>0</v>
      </c>
      <c r="AS41" s="59">
        <f t="shared" si="10"/>
        <v>0</v>
      </c>
      <c r="AT41" s="54">
        <f t="shared" si="11"/>
        <v>0</v>
      </c>
      <c r="AU41" s="59">
        <f t="shared" si="12"/>
        <v>0</v>
      </c>
      <c r="AV41" s="54">
        <f t="shared" si="13"/>
        <v>0</v>
      </c>
      <c r="AW41" s="59">
        <f t="shared" si="14"/>
        <v>0</v>
      </c>
      <c r="AX41" s="54">
        <f t="shared" si="15"/>
        <v>0</v>
      </c>
      <c r="AY41" s="59">
        <f t="shared" si="16"/>
        <v>0</v>
      </c>
      <c r="AZ41" s="54">
        <f t="shared" si="17"/>
        <v>0</v>
      </c>
      <c r="BA41" s="59">
        <f t="shared" si="18"/>
        <v>0</v>
      </c>
      <c r="BB41" s="129"/>
    </row>
    <row r="42" spans="2:54" x14ac:dyDescent="0.25">
      <c r="B42" s="21" t="str">
        <f>Octobre!B42</f>
        <v xml:space="preserve"> </v>
      </c>
      <c r="C42" s="48"/>
      <c r="D42" s="48"/>
      <c r="E42" s="50">
        <f t="shared" si="0"/>
        <v>0</v>
      </c>
      <c r="F42" s="50">
        <f t="shared" si="1"/>
        <v>0</v>
      </c>
      <c r="G42" s="50">
        <f t="shared" si="2"/>
        <v>0</v>
      </c>
      <c r="H42" s="51"/>
      <c r="I42" s="52"/>
      <c r="J42" s="53"/>
      <c r="K42" s="52"/>
      <c r="L42" s="53"/>
      <c r="M42" s="52"/>
      <c r="N42" s="53"/>
      <c r="O42" s="52"/>
      <c r="P42" s="53"/>
      <c r="Q42" s="52"/>
      <c r="R42" s="53"/>
      <c r="S42" s="52"/>
      <c r="T42" s="53"/>
      <c r="U42" s="52"/>
      <c r="V42" s="53"/>
      <c r="W42" s="52"/>
      <c r="X42" s="53"/>
      <c r="Y42" s="52"/>
      <c r="Z42" s="53"/>
      <c r="AA42" s="52"/>
      <c r="AB42" s="53"/>
      <c r="AC42" s="52"/>
      <c r="AD42" s="53"/>
      <c r="AE42" s="52"/>
      <c r="AF42" s="53"/>
      <c r="AG42" s="52"/>
      <c r="AH42" s="53"/>
      <c r="AI42" s="52"/>
      <c r="AJ42" s="53"/>
      <c r="AK42" s="52"/>
      <c r="AL42" s="54">
        <f t="shared" si="3"/>
        <v>0</v>
      </c>
      <c r="AM42" s="50">
        <f t="shared" si="4"/>
        <v>0</v>
      </c>
      <c r="AN42" s="55">
        <f t="shared" si="5"/>
        <v>0</v>
      </c>
      <c r="AO42" s="56">
        <f t="shared" si="6"/>
        <v>0</v>
      </c>
      <c r="AP42" s="57">
        <f t="shared" si="7"/>
        <v>0</v>
      </c>
      <c r="AQ42" s="58">
        <f t="shared" si="8"/>
        <v>0</v>
      </c>
      <c r="AR42" s="54">
        <f t="shared" si="9"/>
        <v>0</v>
      </c>
      <c r="AS42" s="59">
        <f t="shared" si="10"/>
        <v>0</v>
      </c>
      <c r="AT42" s="54">
        <f t="shared" si="11"/>
        <v>0</v>
      </c>
      <c r="AU42" s="59">
        <f t="shared" si="12"/>
        <v>0</v>
      </c>
      <c r="AV42" s="54">
        <f t="shared" si="13"/>
        <v>0</v>
      </c>
      <c r="AW42" s="59">
        <f t="shared" si="14"/>
        <v>0</v>
      </c>
      <c r="AX42" s="54">
        <f t="shared" si="15"/>
        <v>0</v>
      </c>
      <c r="AY42" s="59">
        <f t="shared" si="16"/>
        <v>0</v>
      </c>
      <c r="AZ42" s="54">
        <f t="shared" si="17"/>
        <v>0</v>
      </c>
      <c r="BA42" s="59">
        <f t="shared" si="18"/>
        <v>0</v>
      </c>
      <c r="BB42" s="129"/>
    </row>
    <row r="43" spans="2:54" x14ac:dyDescent="0.25">
      <c r="B43" s="21" t="str">
        <f>Octobre!B43</f>
        <v xml:space="preserve"> </v>
      </c>
      <c r="C43" s="48"/>
      <c r="D43" s="48"/>
      <c r="E43" s="50">
        <f t="shared" si="0"/>
        <v>0</v>
      </c>
      <c r="F43" s="50">
        <f t="shared" si="1"/>
        <v>0</v>
      </c>
      <c r="G43" s="50">
        <f t="shared" si="2"/>
        <v>0</v>
      </c>
      <c r="H43" s="51"/>
      <c r="I43" s="52"/>
      <c r="J43" s="53"/>
      <c r="K43" s="52"/>
      <c r="L43" s="53"/>
      <c r="M43" s="52"/>
      <c r="N43" s="53"/>
      <c r="O43" s="52"/>
      <c r="P43" s="53"/>
      <c r="Q43" s="52"/>
      <c r="R43" s="53"/>
      <c r="S43" s="52"/>
      <c r="T43" s="53"/>
      <c r="U43" s="52"/>
      <c r="V43" s="53"/>
      <c r="W43" s="52"/>
      <c r="X43" s="53"/>
      <c r="Y43" s="52"/>
      <c r="Z43" s="53"/>
      <c r="AA43" s="52"/>
      <c r="AB43" s="53"/>
      <c r="AC43" s="52"/>
      <c r="AD43" s="53"/>
      <c r="AE43" s="52"/>
      <c r="AF43" s="53"/>
      <c r="AG43" s="52"/>
      <c r="AH43" s="53"/>
      <c r="AI43" s="52"/>
      <c r="AJ43" s="53"/>
      <c r="AK43" s="52"/>
      <c r="AL43" s="54">
        <f t="shared" si="3"/>
        <v>0</v>
      </c>
      <c r="AM43" s="50">
        <f t="shared" si="4"/>
        <v>0</v>
      </c>
      <c r="AN43" s="55">
        <f t="shared" si="5"/>
        <v>0</v>
      </c>
      <c r="AO43" s="56">
        <f t="shared" si="6"/>
        <v>0</v>
      </c>
      <c r="AP43" s="57">
        <f t="shared" si="7"/>
        <v>0</v>
      </c>
      <c r="AQ43" s="58">
        <f t="shared" si="8"/>
        <v>0</v>
      </c>
      <c r="AR43" s="54">
        <f t="shared" si="9"/>
        <v>0</v>
      </c>
      <c r="AS43" s="59">
        <f t="shared" si="10"/>
        <v>0</v>
      </c>
      <c r="AT43" s="54">
        <f t="shared" si="11"/>
        <v>0</v>
      </c>
      <c r="AU43" s="59">
        <f t="shared" si="12"/>
        <v>0</v>
      </c>
      <c r="AV43" s="54">
        <f t="shared" si="13"/>
        <v>0</v>
      </c>
      <c r="AW43" s="59">
        <f t="shared" si="14"/>
        <v>0</v>
      </c>
      <c r="AX43" s="54">
        <f t="shared" si="15"/>
        <v>0</v>
      </c>
      <c r="AY43" s="59">
        <f t="shared" si="16"/>
        <v>0</v>
      </c>
      <c r="AZ43" s="54">
        <f t="shared" si="17"/>
        <v>0</v>
      </c>
      <c r="BA43" s="59">
        <f t="shared" si="18"/>
        <v>0</v>
      </c>
      <c r="BB43" s="129"/>
    </row>
    <row r="44" spans="2:54" x14ac:dyDescent="0.25">
      <c r="B44" s="21" t="str">
        <f>Octobre!B44</f>
        <v xml:space="preserve"> </v>
      </c>
      <c r="C44" s="48"/>
      <c r="D44" s="48"/>
      <c r="E44" s="50">
        <f t="shared" si="0"/>
        <v>0</v>
      </c>
      <c r="F44" s="50">
        <f t="shared" si="1"/>
        <v>0</v>
      </c>
      <c r="G44" s="50">
        <f t="shared" si="2"/>
        <v>0</v>
      </c>
      <c r="H44" s="51"/>
      <c r="I44" s="52"/>
      <c r="J44" s="53"/>
      <c r="K44" s="52"/>
      <c r="L44" s="53"/>
      <c r="M44" s="52"/>
      <c r="N44" s="53"/>
      <c r="O44" s="52"/>
      <c r="P44" s="53"/>
      <c r="Q44" s="52"/>
      <c r="R44" s="53"/>
      <c r="S44" s="52"/>
      <c r="T44" s="53"/>
      <c r="U44" s="52"/>
      <c r="V44" s="53"/>
      <c r="W44" s="52"/>
      <c r="X44" s="53"/>
      <c r="Y44" s="52"/>
      <c r="Z44" s="53"/>
      <c r="AA44" s="52"/>
      <c r="AB44" s="53"/>
      <c r="AC44" s="52"/>
      <c r="AD44" s="53"/>
      <c r="AE44" s="52"/>
      <c r="AF44" s="53"/>
      <c r="AG44" s="52"/>
      <c r="AH44" s="53"/>
      <c r="AI44" s="52"/>
      <c r="AJ44" s="53"/>
      <c r="AK44" s="52"/>
      <c r="AL44" s="54">
        <f t="shared" si="3"/>
        <v>0</v>
      </c>
      <c r="AM44" s="50">
        <f t="shared" si="4"/>
        <v>0</v>
      </c>
      <c r="AN44" s="55">
        <f t="shared" si="5"/>
        <v>0</v>
      </c>
      <c r="AO44" s="56">
        <f t="shared" si="6"/>
        <v>0</v>
      </c>
      <c r="AP44" s="57">
        <f t="shared" si="7"/>
        <v>0</v>
      </c>
      <c r="AQ44" s="58">
        <f t="shared" si="8"/>
        <v>0</v>
      </c>
      <c r="AR44" s="54">
        <f t="shared" si="9"/>
        <v>0</v>
      </c>
      <c r="AS44" s="59">
        <f t="shared" si="10"/>
        <v>0</v>
      </c>
      <c r="AT44" s="54">
        <f t="shared" si="11"/>
        <v>0</v>
      </c>
      <c r="AU44" s="59">
        <f t="shared" si="12"/>
        <v>0</v>
      </c>
      <c r="AV44" s="54">
        <f t="shared" si="13"/>
        <v>0</v>
      </c>
      <c r="AW44" s="59">
        <f t="shared" si="14"/>
        <v>0</v>
      </c>
      <c r="AX44" s="54">
        <f t="shared" si="15"/>
        <v>0</v>
      </c>
      <c r="AY44" s="59">
        <f t="shared" si="16"/>
        <v>0</v>
      </c>
      <c r="AZ44" s="54">
        <f t="shared" si="17"/>
        <v>0</v>
      </c>
      <c r="BA44" s="59">
        <f t="shared" si="18"/>
        <v>0</v>
      </c>
      <c r="BB44" s="129"/>
    </row>
    <row r="45" spans="2:54" x14ac:dyDescent="0.25">
      <c r="B45" s="21" t="str">
        <f>Octobre!B45</f>
        <v xml:space="preserve"> </v>
      </c>
      <c r="C45" s="48"/>
      <c r="D45" s="48"/>
      <c r="E45" s="50">
        <f t="shared" si="0"/>
        <v>0</v>
      </c>
      <c r="F45" s="50">
        <f t="shared" si="1"/>
        <v>0</v>
      </c>
      <c r="G45" s="50">
        <f t="shared" si="2"/>
        <v>0</v>
      </c>
      <c r="H45" s="51"/>
      <c r="I45" s="52"/>
      <c r="J45" s="53"/>
      <c r="K45" s="52"/>
      <c r="L45" s="53"/>
      <c r="M45" s="52"/>
      <c r="N45" s="53"/>
      <c r="O45" s="52"/>
      <c r="P45" s="53"/>
      <c r="Q45" s="52"/>
      <c r="R45" s="53"/>
      <c r="S45" s="52"/>
      <c r="T45" s="53"/>
      <c r="U45" s="52"/>
      <c r="V45" s="53"/>
      <c r="W45" s="52"/>
      <c r="X45" s="53"/>
      <c r="Y45" s="52"/>
      <c r="Z45" s="53"/>
      <c r="AA45" s="52"/>
      <c r="AB45" s="53"/>
      <c r="AC45" s="52"/>
      <c r="AD45" s="53"/>
      <c r="AE45" s="52"/>
      <c r="AF45" s="53"/>
      <c r="AG45" s="52"/>
      <c r="AH45" s="53"/>
      <c r="AI45" s="52"/>
      <c r="AJ45" s="53"/>
      <c r="AK45" s="52"/>
      <c r="AL45" s="54">
        <f t="shared" si="3"/>
        <v>0</v>
      </c>
      <c r="AM45" s="50">
        <f t="shared" si="4"/>
        <v>0</v>
      </c>
      <c r="AN45" s="55">
        <f t="shared" si="5"/>
        <v>0</v>
      </c>
      <c r="AO45" s="56">
        <f t="shared" si="6"/>
        <v>0</v>
      </c>
      <c r="AP45" s="57">
        <f t="shared" si="7"/>
        <v>0</v>
      </c>
      <c r="AQ45" s="58">
        <f t="shared" si="8"/>
        <v>0</v>
      </c>
      <c r="AR45" s="54">
        <f t="shared" si="9"/>
        <v>0</v>
      </c>
      <c r="AS45" s="59">
        <f t="shared" si="10"/>
        <v>0</v>
      </c>
      <c r="AT45" s="54">
        <f t="shared" si="11"/>
        <v>0</v>
      </c>
      <c r="AU45" s="59">
        <f t="shared" si="12"/>
        <v>0</v>
      </c>
      <c r="AV45" s="54">
        <f t="shared" si="13"/>
        <v>0</v>
      </c>
      <c r="AW45" s="59">
        <f t="shared" si="14"/>
        <v>0</v>
      </c>
      <c r="AX45" s="54">
        <f t="shared" si="15"/>
        <v>0</v>
      </c>
      <c r="AY45" s="59">
        <f t="shared" si="16"/>
        <v>0</v>
      </c>
      <c r="AZ45" s="54">
        <f t="shared" si="17"/>
        <v>0</v>
      </c>
      <c r="BA45" s="59">
        <f t="shared" si="18"/>
        <v>0</v>
      </c>
      <c r="BB45" s="129"/>
    </row>
    <row r="46" spans="2:54" x14ac:dyDescent="0.25">
      <c r="B46" s="21" t="str">
        <f>Octobre!B46</f>
        <v xml:space="preserve"> </v>
      </c>
      <c r="C46" s="48"/>
      <c r="D46" s="48"/>
      <c r="E46" s="50">
        <f t="shared" si="0"/>
        <v>0</v>
      </c>
      <c r="F46" s="50">
        <f t="shared" si="1"/>
        <v>0</v>
      </c>
      <c r="G46" s="50">
        <f t="shared" si="2"/>
        <v>0</v>
      </c>
      <c r="H46" s="51"/>
      <c r="I46" s="52"/>
      <c r="J46" s="53"/>
      <c r="K46" s="52"/>
      <c r="L46" s="53"/>
      <c r="M46" s="52"/>
      <c r="N46" s="53"/>
      <c r="O46" s="52"/>
      <c r="P46" s="53"/>
      <c r="Q46" s="52"/>
      <c r="R46" s="53"/>
      <c r="S46" s="52"/>
      <c r="T46" s="53"/>
      <c r="U46" s="52"/>
      <c r="V46" s="53"/>
      <c r="W46" s="52"/>
      <c r="X46" s="53"/>
      <c r="Y46" s="52"/>
      <c r="Z46" s="53"/>
      <c r="AA46" s="52"/>
      <c r="AB46" s="53"/>
      <c r="AC46" s="52"/>
      <c r="AD46" s="53"/>
      <c r="AE46" s="52"/>
      <c r="AF46" s="53"/>
      <c r="AG46" s="52"/>
      <c r="AH46" s="53"/>
      <c r="AI46" s="52"/>
      <c r="AJ46" s="53"/>
      <c r="AK46" s="52"/>
      <c r="AL46" s="54">
        <f t="shared" si="3"/>
        <v>0</v>
      </c>
      <c r="AM46" s="50">
        <f t="shared" si="4"/>
        <v>0</v>
      </c>
      <c r="AN46" s="55">
        <f t="shared" si="5"/>
        <v>0</v>
      </c>
      <c r="AO46" s="56">
        <f t="shared" si="6"/>
        <v>0</v>
      </c>
      <c r="AP46" s="57">
        <f t="shared" si="7"/>
        <v>0</v>
      </c>
      <c r="AQ46" s="58">
        <f t="shared" si="8"/>
        <v>0</v>
      </c>
      <c r="AR46" s="54">
        <f t="shared" si="9"/>
        <v>0</v>
      </c>
      <c r="AS46" s="59">
        <f t="shared" si="10"/>
        <v>0</v>
      </c>
      <c r="AT46" s="54">
        <f t="shared" si="11"/>
        <v>0</v>
      </c>
      <c r="AU46" s="59">
        <f t="shared" si="12"/>
        <v>0</v>
      </c>
      <c r="AV46" s="54">
        <f t="shared" si="13"/>
        <v>0</v>
      </c>
      <c r="AW46" s="59">
        <f t="shared" si="14"/>
        <v>0</v>
      </c>
      <c r="AX46" s="54">
        <f t="shared" si="15"/>
        <v>0</v>
      </c>
      <c r="AY46" s="59">
        <f t="shared" si="16"/>
        <v>0</v>
      </c>
      <c r="AZ46" s="54">
        <f t="shared" si="17"/>
        <v>0</v>
      </c>
      <c r="BA46" s="59">
        <f t="shared" si="18"/>
        <v>0</v>
      </c>
      <c r="BB46" s="129"/>
    </row>
    <row r="47" spans="2:54" x14ac:dyDescent="0.25">
      <c r="B47" s="21" t="str">
        <f>Octobre!B47</f>
        <v xml:space="preserve"> </v>
      </c>
      <c r="C47" s="48"/>
      <c r="D47" s="48"/>
      <c r="E47" s="50">
        <f t="shared" si="0"/>
        <v>0</v>
      </c>
      <c r="F47" s="50">
        <f t="shared" si="1"/>
        <v>0</v>
      </c>
      <c r="G47" s="50">
        <f t="shared" si="2"/>
        <v>0</v>
      </c>
      <c r="H47" s="51"/>
      <c r="I47" s="52"/>
      <c r="J47" s="53"/>
      <c r="K47" s="52"/>
      <c r="L47" s="53"/>
      <c r="M47" s="52"/>
      <c r="N47" s="53"/>
      <c r="O47" s="52"/>
      <c r="P47" s="53"/>
      <c r="Q47" s="52"/>
      <c r="R47" s="53"/>
      <c r="S47" s="52"/>
      <c r="T47" s="53"/>
      <c r="U47" s="52"/>
      <c r="V47" s="53"/>
      <c r="W47" s="52"/>
      <c r="X47" s="53"/>
      <c r="Y47" s="52"/>
      <c r="Z47" s="53"/>
      <c r="AA47" s="52"/>
      <c r="AB47" s="53"/>
      <c r="AC47" s="52"/>
      <c r="AD47" s="53"/>
      <c r="AE47" s="52"/>
      <c r="AF47" s="53"/>
      <c r="AG47" s="52"/>
      <c r="AH47" s="53"/>
      <c r="AI47" s="52"/>
      <c r="AJ47" s="53"/>
      <c r="AK47" s="52"/>
      <c r="AL47" s="54">
        <f t="shared" si="3"/>
        <v>0</v>
      </c>
      <c r="AM47" s="50">
        <f t="shared" si="4"/>
        <v>0</v>
      </c>
      <c r="AN47" s="55">
        <f t="shared" si="5"/>
        <v>0</v>
      </c>
      <c r="AO47" s="56">
        <f t="shared" si="6"/>
        <v>0</v>
      </c>
      <c r="AP47" s="57">
        <f t="shared" si="7"/>
        <v>0</v>
      </c>
      <c r="AQ47" s="58">
        <f t="shared" si="8"/>
        <v>0</v>
      </c>
      <c r="AR47" s="54">
        <f t="shared" si="9"/>
        <v>0</v>
      </c>
      <c r="AS47" s="59">
        <f t="shared" si="10"/>
        <v>0</v>
      </c>
      <c r="AT47" s="54">
        <f t="shared" si="11"/>
        <v>0</v>
      </c>
      <c r="AU47" s="59">
        <f t="shared" si="12"/>
        <v>0</v>
      </c>
      <c r="AV47" s="54">
        <f t="shared" si="13"/>
        <v>0</v>
      </c>
      <c r="AW47" s="59">
        <f t="shared" si="14"/>
        <v>0</v>
      </c>
      <c r="AX47" s="54">
        <f t="shared" si="15"/>
        <v>0</v>
      </c>
      <c r="AY47" s="59">
        <f t="shared" si="16"/>
        <v>0</v>
      </c>
      <c r="AZ47" s="54">
        <f t="shared" si="17"/>
        <v>0</v>
      </c>
      <c r="BA47" s="59">
        <f t="shared" si="18"/>
        <v>0</v>
      </c>
      <c r="BB47" s="129"/>
    </row>
    <row r="48" spans="2:54" x14ac:dyDescent="0.25">
      <c r="B48" s="21" t="str">
        <f>Octobre!B48</f>
        <v xml:space="preserve"> </v>
      </c>
      <c r="C48" s="48"/>
      <c r="D48" s="48"/>
      <c r="E48" s="50">
        <f t="shared" si="0"/>
        <v>0</v>
      </c>
      <c r="F48" s="50">
        <f t="shared" si="1"/>
        <v>0</v>
      </c>
      <c r="G48" s="50">
        <f t="shared" si="2"/>
        <v>0</v>
      </c>
      <c r="H48" s="51"/>
      <c r="I48" s="52"/>
      <c r="J48" s="53"/>
      <c r="K48" s="52"/>
      <c r="L48" s="53"/>
      <c r="M48" s="52"/>
      <c r="N48" s="53"/>
      <c r="O48" s="52"/>
      <c r="P48" s="53"/>
      <c r="Q48" s="52"/>
      <c r="R48" s="53"/>
      <c r="S48" s="52"/>
      <c r="T48" s="53"/>
      <c r="U48" s="52"/>
      <c r="V48" s="53"/>
      <c r="W48" s="52"/>
      <c r="X48" s="53"/>
      <c r="Y48" s="52"/>
      <c r="Z48" s="53"/>
      <c r="AA48" s="52"/>
      <c r="AB48" s="53"/>
      <c r="AC48" s="52"/>
      <c r="AD48" s="53"/>
      <c r="AE48" s="52"/>
      <c r="AF48" s="53"/>
      <c r="AG48" s="52"/>
      <c r="AH48" s="53"/>
      <c r="AI48" s="52"/>
      <c r="AJ48" s="53"/>
      <c r="AK48" s="52"/>
      <c r="AL48" s="54">
        <f t="shared" si="3"/>
        <v>0</v>
      </c>
      <c r="AM48" s="50">
        <f t="shared" si="4"/>
        <v>0</v>
      </c>
      <c r="AN48" s="55">
        <f t="shared" si="5"/>
        <v>0</v>
      </c>
      <c r="AO48" s="56">
        <f t="shared" si="6"/>
        <v>0</v>
      </c>
      <c r="AP48" s="57">
        <f t="shared" si="7"/>
        <v>0</v>
      </c>
      <c r="AQ48" s="58">
        <f t="shared" si="8"/>
        <v>0</v>
      </c>
      <c r="AR48" s="54">
        <f t="shared" si="9"/>
        <v>0</v>
      </c>
      <c r="AS48" s="59">
        <f t="shared" si="10"/>
        <v>0</v>
      </c>
      <c r="AT48" s="54">
        <f t="shared" si="11"/>
        <v>0</v>
      </c>
      <c r="AU48" s="59">
        <f t="shared" si="12"/>
        <v>0</v>
      </c>
      <c r="AV48" s="54">
        <f t="shared" si="13"/>
        <v>0</v>
      </c>
      <c r="AW48" s="59">
        <f t="shared" si="14"/>
        <v>0</v>
      </c>
      <c r="AX48" s="54">
        <f t="shared" si="15"/>
        <v>0</v>
      </c>
      <c r="AY48" s="59">
        <f t="shared" si="16"/>
        <v>0</v>
      </c>
      <c r="AZ48" s="54">
        <f t="shared" si="17"/>
        <v>0</v>
      </c>
      <c r="BA48" s="59">
        <f t="shared" si="18"/>
        <v>0</v>
      </c>
      <c r="BB48" s="129"/>
    </row>
    <row r="49" spans="2:54" x14ac:dyDescent="0.25">
      <c r="B49" s="21" t="str">
        <f>Octobre!B49</f>
        <v xml:space="preserve"> </v>
      </c>
      <c r="C49" s="48"/>
      <c r="D49" s="48"/>
      <c r="E49" s="50">
        <f t="shared" si="0"/>
        <v>0</v>
      </c>
      <c r="F49" s="50">
        <f t="shared" si="1"/>
        <v>0</v>
      </c>
      <c r="G49" s="50">
        <f t="shared" si="2"/>
        <v>0</v>
      </c>
      <c r="H49" s="51"/>
      <c r="I49" s="52"/>
      <c r="J49" s="53"/>
      <c r="K49" s="52"/>
      <c r="L49" s="53"/>
      <c r="M49" s="52"/>
      <c r="N49" s="53"/>
      <c r="O49" s="52"/>
      <c r="P49" s="53"/>
      <c r="Q49" s="52"/>
      <c r="R49" s="53"/>
      <c r="S49" s="52"/>
      <c r="T49" s="53"/>
      <c r="U49" s="52"/>
      <c r="V49" s="53"/>
      <c r="W49" s="52"/>
      <c r="X49" s="53"/>
      <c r="Y49" s="52"/>
      <c r="Z49" s="53"/>
      <c r="AA49" s="52"/>
      <c r="AB49" s="53"/>
      <c r="AC49" s="52"/>
      <c r="AD49" s="53"/>
      <c r="AE49" s="52"/>
      <c r="AF49" s="53"/>
      <c r="AG49" s="52"/>
      <c r="AH49" s="53"/>
      <c r="AI49" s="52"/>
      <c r="AJ49" s="53"/>
      <c r="AK49" s="52"/>
      <c r="AL49" s="54">
        <f t="shared" si="3"/>
        <v>0</v>
      </c>
      <c r="AM49" s="50">
        <f t="shared" si="4"/>
        <v>0</v>
      </c>
      <c r="AN49" s="55">
        <f t="shared" si="5"/>
        <v>0</v>
      </c>
      <c r="AO49" s="56">
        <f t="shared" si="6"/>
        <v>0</v>
      </c>
      <c r="AP49" s="57">
        <f t="shared" si="7"/>
        <v>0</v>
      </c>
      <c r="AQ49" s="58">
        <f t="shared" si="8"/>
        <v>0</v>
      </c>
      <c r="AR49" s="54">
        <f t="shared" si="9"/>
        <v>0</v>
      </c>
      <c r="AS49" s="59">
        <f t="shared" si="10"/>
        <v>0</v>
      </c>
      <c r="AT49" s="54">
        <f t="shared" si="11"/>
        <v>0</v>
      </c>
      <c r="AU49" s="59">
        <f t="shared" si="12"/>
        <v>0</v>
      </c>
      <c r="AV49" s="54">
        <f t="shared" si="13"/>
        <v>0</v>
      </c>
      <c r="AW49" s="59">
        <f t="shared" si="14"/>
        <v>0</v>
      </c>
      <c r="AX49" s="54">
        <f t="shared" si="15"/>
        <v>0</v>
      </c>
      <c r="AY49" s="59">
        <f t="shared" si="16"/>
        <v>0</v>
      </c>
      <c r="AZ49" s="54">
        <f t="shared" si="17"/>
        <v>0</v>
      </c>
      <c r="BA49" s="59">
        <f t="shared" si="18"/>
        <v>0</v>
      </c>
      <c r="BB49" s="129"/>
    </row>
    <row r="50" spans="2:54" x14ac:dyDescent="0.25">
      <c r="B50" s="21" t="str">
        <f>Octobre!B50</f>
        <v xml:space="preserve"> </v>
      </c>
      <c r="C50" s="48"/>
      <c r="D50" s="48"/>
      <c r="E50" s="50">
        <f t="shared" si="0"/>
        <v>0</v>
      </c>
      <c r="F50" s="50">
        <f t="shared" si="1"/>
        <v>0</v>
      </c>
      <c r="G50" s="50">
        <f t="shared" si="2"/>
        <v>0</v>
      </c>
      <c r="H50" s="51"/>
      <c r="I50" s="52"/>
      <c r="J50" s="53"/>
      <c r="K50" s="52"/>
      <c r="L50" s="53"/>
      <c r="M50" s="52"/>
      <c r="N50" s="53"/>
      <c r="O50" s="52"/>
      <c r="P50" s="53"/>
      <c r="Q50" s="52"/>
      <c r="R50" s="53"/>
      <c r="S50" s="52"/>
      <c r="T50" s="53"/>
      <c r="U50" s="52"/>
      <c r="V50" s="53"/>
      <c r="W50" s="52"/>
      <c r="X50" s="53"/>
      <c r="Y50" s="52"/>
      <c r="Z50" s="53"/>
      <c r="AA50" s="52"/>
      <c r="AB50" s="53"/>
      <c r="AC50" s="52"/>
      <c r="AD50" s="53"/>
      <c r="AE50" s="52"/>
      <c r="AF50" s="53"/>
      <c r="AG50" s="52"/>
      <c r="AH50" s="53"/>
      <c r="AI50" s="52"/>
      <c r="AJ50" s="53"/>
      <c r="AK50" s="52"/>
      <c r="AL50" s="54">
        <f t="shared" si="3"/>
        <v>0</v>
      </c>
      <c r="AM50" s="50">
        <f t="shared" si="4"/>
        <v>0</v>
      </c>
      <c r="AN50" s="55">
        <f t="shared" si="5"/>
        <v>0</v>
      </c>
      <c r="AO50" s="56">
        <f t="shared" si="6"/>
        <v>0</v>
      </c>
      <c r="AP50" s="57">
        <f t="shared" si="7"/>
        <v>0</v>
      </c>
      <c r="AQ50" s="58">
        <f t="shared" si="8"/>
        <v>0</v>
      </c>
      <c r="AR50" s="54">
        <f t="shared" si="9"/>
        <v>0</v>
      </c>
      <c r="AS50" s="59">
        <f t="shared" si="10"/>
        <v>0</v>
      </c>
      <c r="AT50" s="54">
        <f t="shared" si="11"/>
        <v>0</v>
      </c>
      <c r="AU50" s="59">
        <f t="shared" si="12"/>
        <v>0</v>
      </c>
      <c r="AV50" s="54">
        <f t="shared" si="13"/>
        <v>0</v>
      </c>
      <c r="AW50" s="59">
        <f t="shared" si="14"/>
        <v>0</v>
      </c>
      <c r="AX50" s="54">
        <f t="shared" si="15"/>
        <v>0</v>
      </c>
      <c r="AY50" s="59">
        <f t="shared" si="16"/>
        <v>0</v>
      </c>
      <c r="AZ50" s="54">
        <f t="shared" si="17"/>
        <v>0</v>
      </c>
      <c r="BA50" s="59">
        <f t="shared" si="18"/>
        <v>0</v>
      </c>
      <c r="BB50" s="129"/>
    </row>
    <row r="51" spans="2:54" x14ac:dyDescent="0.25">
      <c r="B51" s="21" t="str">
        <f>Octobre!B51</f>
        <v xml:space="preserve"> </v>
      </c>
      <c r="C51" s="48"/>
      <c r="D51" s="48"/>
      <c r="E51" s="50">
        <f t="shared" si="0"/>
        <v>0</v>
      </c>
      <c r="F51" s="50">
        <f t="shared" si="1"/>
        <v>0</v>
      </c>
      <c r="G51" s="50">
        <f t="shared" si="2"/>
        <v>0</v>
      </c>
      <c r="H51" s="51"/>
      <c r="I51" s="52"/>
      <c r="J51" s="53"/>
      <c r="K51" s="52"/>
      <c r="L51" s="53"/>
      <c r="M51" s="52"/>
      <c r="N51" s="53"/>
      <c r="O51" s="52"/>
      <c r="P51" s="53"/>
      <c r="Q51" s="52"/>
      <c r="R51" s="53"/>
      <c r="S51" s="52"/>
      <c r="T51" s="53"/>
      <c r="U51" s="52"/>
      <c r="V51" s="53"/>
      <c r="W51" s="52"/>
      <c r="X51" s="53"/>
      <c r="Y51" s="52"/>
      <c r="Z51" s="53"/>
      <c r="AA51" s="52"/>
      <c r="AB51" s="53"/>
      <c r="AC51" s="52"/>
      <c r="AD51" s="53"/>
      <c r="AE51" s="52"/>
      <c r="AF51" s="53"/>
      <c r="AG51" s="52"/>
      <c r="AH51" s="53"/>
      <c r="AI51" s="52"/>
      <c r="AJ51" s="53"/>
      <c r="AK51" s="52"/>
      <c r="AL51" s="54">
        <f t="shared" si="3"/>
        <v>0</v>
      </c>
      <c r="AM51" s="50">
        <f t="shared" si="4"/>
        <v>0</v>
      </c>
      <c r="AN51" s="55">
        <f t="shared" si="5"/>
        <v>0</v>
      </c>
      <c r="AO51" s="56">
        <f t="shared" si="6"/>
        <v>0</v>
      </c>
      <c r="AP51" s="57">
        <f t="shared" si="7"/>
        <v>0</v>
      </c>
      <c r="AQ51" s="58">
        <f t="shared" si="8"/>
        <v>0</v>
      </c>
      <c r="AR51" s="54">
        <f t="shared" si="9"/>
        <v>0</v>
      </c>
      <c r="AS51" s="59">
        <f t="shared" si="10"/>
        <v>0</v>
      </c>
      <c r="AT51" s="54">
        <f t="shared" si="11"/>
        <v>0</v>
      </c>
      <c r="AU51" s="59">
        <f t="shared" si="12"/>
        <v>0</v>
      </c>
      <c r="AV51" s="54">
        <f t="shared" si="13"/>
        <v>0</v>
      </c>
      <c r="AW51" s="59">
        <f t="shared" si="14"/>
        <v>0</v>
      </c>
      <c r="AX51" s="54">
        <f t="shared" si="15"/>
        <v>0</v>
      </c>
      <c r="AY51" s="59">
        <f t="shared" si="16"/>
        <v>0</v>
      </c>
      <c r="AZ51" s="54">
        <f t="shared" si="17"/>
        <v>0</v>
      </c>
      <c r="BA51" s="59">
        <f t="shared" si="18"/>
        <v>0</v>
      </c>
      <c r="BB51" s="129"/>
    </row>
    <row r="52" spans="2:54" x14ac:dyDescent="0.25">
      <c r="B52" s="21" t="str">
        <f>Octobre!B52</f>
        <v xml:space="preserve"> </v>
      </c>
      <c r="C52" s="48"/>
      <c r="D52" s="48"/>
      <c r="E52" s="50">
        <f t="shared" si="0"/>
        <v>0</v>
      </c>
      <c r="F52" s="50">
        <f t="shared" si="1"/>
        <v>0</v>
      </c>
      <c r="G52" s="50">
        <f t="shared" si="2"/>
        <v>0</v>
      </c>
      <c r="H52" s="51"/>
      <c r="I52" s="52"/>
      <c r="J52" s="53"/>
      <c r="K52" s="52"/>
      <c r="L52" s="53"/>
      <c r="M52" s="52"/>
      <c r="N52" s="53"/>
      <c r="O52" s="52"/>
      <c r="P52" s="53"/>
      <c r="Q52" s="52"/>
      <c r="R52" s="53"/>
      <c r="S52" s="52"/>
      <c r="T52" s="53"/>
      <c r="U52" s="52"/>
      <c r="V52" s="53"/>
      <c r="W52" s="52"/>
      <c r="X52" s="53"/>
      <c r="Y52" s="52"/>
      <c r="Z52" s="53"/>
      <c r="AA52" s="52"/>
      <c r="AB52" s="53"/>
      <c r="AC52" s="52"/>
      <c r="AD52" s="53"/>
      <c r="AE52" s="52"/>
      <c r="AF52" s="53"/>
      <c r="AG52" s="52"/>
      <c r="AH52" s="53"/>
      <c r="AI52" s="52"/>
      <c r="AJ52" s="53"/>
      <c r="AK52" s="52"/>
      <c r="AL52" s="54">
        <f t="shared" si="3"/>
        <v>0</v>
      </c>
      <c r="AM52" s="50">
        <f t="shared" si="4"/>
        <v>0</v>
      </c>
      <c r="AN52" s="55">
        <f t="shared" si="5"/>
        <v>0</v>
      </c>
      <c r="AO52" s="56">
        <f t="shared" si="6"/>
        <v>0</v>
      </c>
      <c r="AP52" s="57">
        <f t="shared" si="7"/>
        <v>0</v>
      </c>
      <c r="AQ52" s="58">
        <f t="shared" si="8"/>
        <v>0</v>
      </c>
      <c r="AR52" s="54">
        <f t="shared" si="9"/>
        <v>0</v>
      </c>
      <c r="AS52" s="59">
        <f t="shared" si="10"/>
        <v>0</v>
      </c>
      <c r="AT52" s="54">
        <f t="shared" si="11"/>
        <v>0</v>
      </c>
      <c r="AU52" s="59">
        <f t="shared" si="12"/>
        <v>0</v>
      </c>
      <c r="AV52" s="54">
        <f t="shared" si="13"/>
        <v>0</v>
      </c>
      <c r="AW52" s="59">
        <f t="shared" si="14"/>
        <v>0</v>
      </c>
      <c r="AX52" s="54">
        <f t="shared" si="15"/>
        <v>0</v>
      </c>
      <c r="AY52" s="59">
        <f t="shared" si="16"/>
        <v>0</v>
      </c>
      <c r="AZ52" s="54">
        <f t="shared" si="17"/>
        <v>0</v>
      </c>
      <c r="BA52" s="59">
        <f t="shared" si="18"/>
        <v>0</v>
      </c>
      <c r="BB52" s="129"/>
    </row>
    <row r="53" spans="2:54" x14ac:dyDescent="0.25">
      <c r="R53" s="60"/>
      <c r="S53" s="60"/>
      <c r="AL53" s="10">
        <f>SUM(AL13:AL52)</f>
        <v>0</v>
      </c>
      <c r="AM53" s="15">
        <f>SUM(AM13:AM52)</f>
        <v>0</v>
      </c>
      <c r="AN53" s="15">
        <f>SUM(AN13:AN52)</f>
        <v>0</v>
      </c>
    </row>
    <row r="54" spans="2:54" x14ac:dyDescent="0.25">
      <c r="R54" s="60"/>
      <c r="S54" s="60"/>
    </row>
    <row r="55" spans="2:54" ht="16.149999999999999" customHeight="1" x14ac:dyDescent="0.25">
      <c r="C55" s="8"/>
      <c r="D55" s="8"/>
      <c r="E55" s="61"/>
      <c r="F55" s="61"/>
      <c r="G55" s="61"/>
      <c r="R55" s="60"/>
      <c r="S55" s="60"/>
    </row>
    <row r="56" spans="2:54" ht="16.149999999999999" customHeight="1" x14ac:dyDescent="0.25">
      <c r="C56" s="9"/>
      <c r="D56" s="9"/>
      <c r="E56" s="29"/>
      <c r="F56" s="62"/>
      <c r="G56" s="63"/>
      <c r="R56" s="60"/>
      <c r="S56" s="60"/>
    </row>
    <row r="57" spans="2:54" ht="16.149999999999999" customHeight="1" x14ac:dyDescent="0.25">
      <c r="C57" s="9"/>
      <c r="D57" s="9"/>
      <c r="E57" s="29"/>
      <c r="F57" s="29"/>
      <c r="G57" s="63"/>
      <c r="R57" s="60"/>
      <c r="S57" s="60"/>
    </row>
    <row r="58" spans="2:54" ht="16.149999999999999" customHeight="1" x14ac:dyDescent="0.25">
      <c r="C58" s="9"/>
      <c r="D58" s="9"/>
      <c r="E58" s="29"/>
      <c r="F58" s="29"/>
      <c r="G58" s="63"/>
      <c r="R58" s="60"/>
      <c r="S58" s="60"/>
    </row>
    <row r="59" spans="2:54" ht="16.149999999999999" customHeight="1" x14ac:dyDescent="0.25">
      <c r="C59" s="9"/>
      <c r="D59" s="9"/>
      <c r="E59" s="29"/>
      <c r="F59" s="29"/>
      <c r="G59" s="63"/>
      <c r="R59" s="60"/>
      <c r="S59" s="60"/>
    </row>
    <row r="60" spans="2:54" ht="16.149999999999999" customHeight="1" x14ac:dyDescent="0.25">
      <c r="C60" s="9"/>
      <c r="D60" s="9"/>
      <c r="E60" s="29"/>
      <c r="F60" s="29"/>
      <c r="G60" s="63"/>
      <c r="R60" s="60"/>
      <c r="S60" s="60"/>
    </row>
    <row r="61" spans="2:54" ht="16.149999999999999" customHeight="1" x14ac:dyDescent="0.25">
      <c r="C61" s="9"/>
      <c r="D61" s="9"/>
      <c r="E61" s="29"/>
      <c r="F61" s="29"/>
      <c r="G61" s="63"/>
      <c r="R61" s="60"/>
      <c r="S61" s="60"/>
    </row>
    <row r="62" spans="2:54" ht="16.149999999999999" customHeight="1" x14ac:dyDescent="0.25">
      <c r="C62" s="9"/>
      <c r="D62" s="9"/>
      <c r="E62" s="29"/>
      <c r="F62" s="29"/>
      <c r="G62" s="63"/>
      <c r="R62" s="60"/>
      <c r="S62" s="60"/>
    </row>
    <row r="63" spans="2:54" ht="16.149999999999999" customHeight="1" x14ac:dyDescent="0.25">
      <c r="C63" s="9"/>
      <c r="D63" s="9"/>
      <c r="E63" s="29"/>
      <c r="F63" s="29"/>
      <c r="G63" s="63"/>
      <c r="R63" s="60"/>
      <c r="S63" s="60"/>
    </row>
    <row r="64" spans="2:54" ht="16.149999999999999" customHeight="1" x14ac:dyDescent="0.25">
      <c r="C64" s="9"/>
      <c r="D64" s="9"/>
      <c r="E64" s="29"/>
      <c r="F64" s="29"/>
      <c r="G64" s="63"/>
      <c r="R64" s="60"/>
      <c r="S64" s="60"/>
    </row>
    <row r="65" spans="3:19" ht="16.149999999999999" customHeight="1" x14ac:dyDescent="0.25">
      <c r="C65" s="9"/>
      <c r="D65" s="9"/>
      <c r="E65" s="29"/>
      <c r="F65" s="29"/>
      <c r="G65" s="63"/>
      <c r="R65" s="60"/>
      <c r="S65" s="60"/>
    </row>
    <row r="66" spans="3:19" ht="16.149999999999999" customHeight="1" x14ac:dyDescent="0.25">
      <c r="C66" s="9"/>
      <c r="D66" s="9"/>
      <c r="E66" s="29"/>
      <c r="F66" s="29"/>
      <c r="G66" s="63"/>
      <c r="R66" s="60"/>
      <c r="S66" s="60"/>
    </row>
    <row r="67" spans="3:19" ht="16.149999999999999" customHeight="1" x14ac:dyDescent="0.25">
      <c r="C67" s="9"/>
      <c r="D67" s="9"/>
      <c r="E67" s="29"/>
      <c r="F67" s="29"/>
      <c r="G67" s="63"/>
    </row>
    <row r="68" spans="3:19" ht="16.149999999999999" customHeight="1" x14ac:dyDescent="0.25">
      <c r="C68" s="9"/>
      <c r="D68" s="9"/>
      <c r="E68" s="29"/>
      <c r="F68" s="29"/>
      <c r="G68" s="63"/>
    </row>
    <row r="69" spans="3:19" ht="16.149999999999999" customHeight="1" x14ac:dyDescent="0.25">
      <c r="C69" s="9"/>
      <c r="D69" s="9"/>
      <c r="E69" s="29"/>
      <c r="F69" s="29"/>
      <c r="G69" s="63"/>
    </row>
    <row r="70" spans="3:19" ht="16.149999999999999" customHeight="1" x14ac:dyDescent="0.25">
      <c r="C70" s="9"/>
      <c r="D70" s="9"/>
      <c r="E70" s="29"/>
      <c r="F70" s="29"/>
      <c r="G70" s="63"/>
    </row>
    <row r="71" spans="3:19" ht="16.149999999999999" customHeight="1" x14ac:dyDescent="0.25">
      <c r="C71" s="9"/>
      <c r="D71" s="9"/>
      <c r="E71" s="29"/>
      <c r="F71" s="29"/>
      <c r="G71" s="63"/>
    </row>
    <row r="72" spans="3:19" ht="16.149999999999999" customHeight="1" x14ac:dyDescent="0.25">
      <c r="C72" s="9"/>
      <c r="D72" s="9"/>
      <c r="E72" s="29"/>
      <c r="F72" s="29"/>
      <c r="G72" s="63"/>
    </row>
    <row r="73" spans="3:19" ht="16.149999999999999" customHeight="1" x14ac:dyDescent="0.25">
      <c r="C73" s="9"/>
      <c r="D73" s="9"/>
      <c r="E73" s="29"/>
      <c r="F73" s="29"/>
      <c r="G73" s="63"/>
    </row>
    <row r="74" spans="3:19" ht="16.149999999999999" customHeight="1" x14ac:dyDescent="0.25">
      <c r="C74" s="9"/>
      <c r="D74" s="9"/>
      <c r="E74" s="29"/>
      <c r="F74" s="29"/>
      <c r="G74" s="63"/>
    </row>
    <row r="75" spans="3:19" ht="16.149999999999999" customHeight="1" x14ac:dyDescent="0.25">
      <c r="C75" s="9"/>
      <c r="D75" s="9"/>
      <c r="E75" s="29"/>
      <c r="F75" s="29"/>
      <c r="G75" s="63"/>
    </row>
    <row r="76" spans="3:19" ht="16.149999999999999" customHeight="1" x14ac:dyDescent="0.25">
      <c r="C76" s="9"/>
      <c r="D76" s="9"/>
      <c r="E76" s="29"/>
      <c r="F76" s="29"/>
      <c r="G76" s="63"/>
    </row>
    <row r="77" spans="3:19" ht="16.149999999999999" customHeight="1" x14ac:dyDescent="0.25">
      <c r="C77" s="9"/>
      <c r="D77" s="9"/>
      <c r="E77" s="29"/>
      <c r="F77" s="29"/>
      <c r="G77" s="63"/>
    </row>
    <row r="78" spans="3:19" ht="16.149999999999999" customHeight="1" x14ac:dyDescent="0.25">
      <c r="C78" s="9"/>
      <c r="D78" s="9"/>
      <c r="E78" s="29"/>
      <c r="F78" s="29"/>
      <c r="G78" s="63"/>
    </row>
    <row r="79" spans="3:19" ht="16.149999999999999" customHeight="1" x14ac:dyDescent="0.25">
      <c r="C79" s="9"/>
      <c r="D79" s="9"/>
      <c r="E79" s="29"/>
      <c r="F79" s="29"/>
      <c r="G79" s="63"/>
    </row>
    <row r="80" spans="3:19" ht="16.149999999999999" customHeight="1" x14ac:dyDescent="0.25">
      <c r="C80" s="9"/>
      <c r="D80" s="9"/>
      <c r="E80" s="29"/>
      <c r="F80" s="29"/>
      <c r="G80" s="63"/>
    </row>
    <row r="81" spans="3:7" ht="16.149999999999999" customHeight="1" x14ac:dyDescent="0.25">
      <c r="C81" s="9"/>
      <c r="D81" s="9"/>
      <c r="E81" s="29"/>
      <c r="F81" s="29"/>
      <c r="G81" s="63"/>
    </row>
    <row r="82" spans="3:7" ht="16.149999999999999" customHeight="1" x14ac:dyDescent="0.25">
      <c r="C82" s="9"/>
      <c r="D82" s="9"/>
      <c r="E82" s="29"/>
      <c r="F82" s="29"/>
      <c r="G82" s="63"/>
    </row>
    <row r="83" spans="3:7" ht="16.149999999999999" customHeight="1" x14ac:dyDescent="0.25">
      <c r="C83" s="9"/>
      <c r="D83" s="9"/>
      <c r="E83" s="29"/>
      <c r="F83" s="29"/>
      <c r="G83" s="63"/>
    </row>
    <row r="84" spans="3:7" ht="16.149999999999999" customHeight="1" x14ac:dyDescent="0.25">
      <c r="C84" s="9"/>
      <c r="D84" s="9"/>
      <c r="E84" s="29"/>
      <c r="F84" s="29"/>
      <c r="G84" s="63"/>
    </row>
    <row r="85" spans="3:7" ht="16.149999999999999" customHeight="1" x14ac:dyDescent="0.25">
      <c r="C85" s="9"/>
      <c r="D85" s="9"/>
      <c r="E85" s="29"/>
      <c r="F85" s="29"/>
      <c r="G85" s="63"/>
    </row>
    <row r="86" spans="3:7" ht="16.149999999999999" customHeight="1" x14ac:dyDescent="0.25">
      <c r="C86" s="9"/>
      <c r="D86" s="9"/>
      <c r="E86" s="29"/>
      <c r="F86" s="29"/>
      <c r="G86" s="63"/>
    </row>
    <row r="87" spans="3:7" ht="16.149999999999999" customHeight="1" x14ac:dyDescent="0.25">
      <c r="C87" s="9"/>
      <c r="D87" s="9"/>
      <c r="E87" s="29"/>
      <c r="F87" s="29"/>
      <c r="G87" s="63"/>
    </row>
    <row r="88" spans="3:7" ht="16.149999999999999" customHeight="1" x14ac:dyDescent="0.25">
      <c r="C88" s="9"/>
      <c r="D88" s="9"/>
      <c r="E88" s="29"/>
      <c r="F88" s="29"/>
      <c r="G88" s="63"/>
    </row>
    <row r="89" spans="3:7" ht="16.149999999999999" customHeight="1" x14ac:dyDescent="0.25">
      <c r="C89" s="9"/>
      <c r="D89" s="9"/>
      <c r="E89" s="29"/>
      <c r="F89" s="29"/>
      <c r="G89" s="63"/>
    </row>
    <row r="90" spans="3:7" ht="16.149999999999999" customHeight="1" x14ac:dyDescent="0.25">
      <c r="C90" s="9"/>
      <c r="D90" s="9"/>
      <c r="E90" s="29"/>
      <c r="F90" s="29"/>
      <c r="G90" s="63"/>
    </row>
    <row r="91" spans="3:7" ht="16.149999999999999" customHeight="1" x14ac:dyDescent="0.25">
      <c r="C91" s="9"/>
      <c r="D91" s="9"/>
      <c r="E91" s="29"/>
      <c r="F91" s="29"/>
      <c r="G91" s="63"/>
    </row>
    <row r="92" spans="3:7" ht="16.149999999999999" customHeight="1" x14ac:dyDescent="0.25">
      <c r="C92" s="9"/>
      <c r="D92" s="9"/>
      <c r="E92" s="29"/>
      <c r="F92" s="29"/>
      <c r="G92" s="63"/>
    </row>
    <row r="93" spans="3:7" ht="16.149999999999999" customHeight="1" x14ac:dyDescent="0.25">
      <c r="C93" s="9"/>
      <c r="D93" s="9"/>
      <c r="E93" s="29"/>
      <c r="F93" s="29"/>
      <c r="G93" s="63"/>
    </row>
    <row r="94" spans="3:7" ht="16.149999999999999" customHeight="1" x14ac:dyDescent="0.25">
      <c r="C94" s="9"/>
      <c r="D94" s="9"/>
      <c r="E94" s="29"/>
      <c r="F94" s="29"/>
      <c r="G94" s="63"/>
    </row>
    <row r="95" spans="3:7" ht="16.149999999999999" customHeight="1" x14ac:dyDescent="0.25">
      <c r="C95" s="9"/>
      <c r="D95" s="9"/>
      <c r="E95" s="29"/>
      <c r="F95" s="29"/>
      <c r="G95" s="63"/>
    </row>
    <row r="96" spans="3:7" ht="16.149999999999999" customHeight="1" x14ac:dyDescent="0.25">
      <c r="C96" s="64"/>
      <c r="D96" s="64"/>
      <c r="E96" s="60"/>
      <c r="F96" s="60"/>
      <c r="G96" s="60"/>
    </row>
    <row r="97" spans="3:4" x14ac:dyDescent="0.25">
      <c r="C97" s="64"/>
      <c r="D97" s="64"/>
    </row>
  </sheetData>
  <sheetProtection selectLockedCells="1"/>
  <conditionalFormatting sqref="AQ13:AQ52">
    <cfRule type="cellIs" dxfId="9" priority="1" operator="greaterThanOrEqual">
      <formula>0.12</formula>
    </cfRule>
  </conditionalFormatting>
  <dataValidations count="1">
    <dataValidation type="list" allowBlank="1" showInputMessage="1" showErrorMessage="1" sqref="H14:H52 I15:AK52 I14:S14 AF14:AK14 H13:AK13" xr:uid="{47F596BF-104C-4F80-AABD-DAD2355383B0}">
      <formula1>"M,RDV,C,A,NJ"</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7EF31-D447-4A4B-8CA5-9B684372A107}">
  <sheetPr codeName="Feuil5"/>
  <dimension ref="B1:XBX97"/>
  <sheetViews>
    <sheetView showGridLines="0" zoomScale="87" zoomScaleNormal="102" workbookViewId="0">
      <pane xSplit="7" ySplit="12" topLeftCell="H13" activePane="bottomRight" state="frozen"/>
      <selection pane="topRight" activeCell="H1" sqref="H1"/>
      <selection pane="bottomLeft" activeCell="A13" sqref="A13"/>
      <selection pane="bottomRight" activeCell="H1" sqref="H1"/>
    </sheetView>
  </sheetViews>
  <sheetFormatPr baseColWidth="10" defaultColWidth="11.5703125" defaultRowHeight="15" outlineLevelCol="1" x14ac:dyDescent="0.25"/>
  <cols>
    <col min="1" max="1" width="4.28515625" style="10" customWidth="1"/>
    <col min="2" max="2" width="42.140625" style="10" customWidth="1"/>
    <col min="3" max="7" width="12.140625" style="10" customWidth="1" outlineLevel="1"/>
    <col min="8" max="31" width="12.5703125" style="10" customWidth="1"/>
    <col min="32" max="34" width="9" style="10" customWidth="1"/>
    <col min="35" max="47" width="6.28515625" style="10" customWidth="1"/>
    <col min="48" max="48" width="73" style="10" customWidth="1"/>
    <col min="49" max="49" width="6.28515625" style="10" customWidth="1"/>
    <col min="50" max="50" width="5.85546875" style="10" customWidth="1"/>
    <col min="51" max="51" width="5.85546875" style="13" customWidth="1"/>
    <col min="52" max="95" width="5.85546875" style="10" customWidth="1"/>
    <col min="96" max="16384" width="11.5703125" style="10"/>
  </cols>
  <sheetData>
    <row r="1" spans="2:52 16298:16300" ht="26.25" x14ac:dyDescent="0.4">
      <c r="B1" s="11" t="s">
        <v>11</v>
      </c>
      <c r="C1" s="66">
        <f>Septembre!C1</f>
        <v>0</v>
      </c>
      <c r="D1" s="64"/>
      <c r="E1" s="64"/>
      <c r="F1" s="64"/>
      <c r="G1" s="64"/>
      <c r="H1" s="142"/>
      <c r="I1" s="142" t="s">
        <v>41</v>
      </c>
      <c r="J1" s="142"/>
      <c r="K1" s="142"/>
      <c r="L1" s="142"/>
      <c r="M1" s="142"/>
      <c r="N1" s="142"/>
      <c r="O1" s="142"/>
      <c r="P1" s="151"/>
      <c r="AZ1" s="13"/>
    </row>
    <row r="2" spans="2:52 16298:16300" ht="26.25" x14ac:dyDescent="0.4">
      <c r="B2" s="11" t="s">
        <v>18</v>
      </c>
      <c r="C2" s="66">
        <f>Septembre!C2</f>
        <v>0</v>
      </c>
      <c r="D2" s="64"/>
      <c r="E2" s="64"/>
      <c r="F2" s="64"/>
      <c r="G2" s="64"/>
      <c r="H2" s="142"/>
      <c r="I2" s="143">
        <v>45994</v>
      </c>
      <c r="J2" s="142"/>
      <c r="K2" s="142"/>
      <c r="L2" s="142"/>
      <c r="M2" s="142"/>
      <c r="N2" s="142"/>
      <c r="O2" s="142"/>
      <c r="P2" s="151"/>
      <c r="AZ2" s="13"/>
    </row>
    <row r="3" spans="2:52 16298:16300" x14ac:dyDescent="0.25">
      <c r="B3" s="11" t="s">
        <v>19</v>
      </c>
      <c r="C3" s="10" t="s">
        <v>36</v>
      </c>
      <c r="H3" s="142"/>
      <c r="I3" s="143">
        <v>46001</v>
      </c>
      <c r="J3" s="142"/>
      <c r="K3" s="144"/>
      <c r="L3" s="142"/>
      <c r="M3" s="142" t="s">
        <v>39</v>
      </c>
      <c r="N3" s="142" t="s">
        <v>40</v>
      </c>
      <c r="O3" s="142"/>
      <c r="P3" s="151"/>
      <c r="AZ3" s="13"/>
    </row>
    <row r="4" spans="2:52 16298:16300" x14ac:dyDescent="0.25">
      <c r="C4" s="10" t="s">
        <v>37</v>
      </c>
      <c r="H4" s="142"/>
      <c r="I4" s="143">
        <v>46008</v>
      </c>
      <c r="J4" s="142"/>
      <c r="K4" s="142"/>
      <c r="L4" s="142"/>
      <c r="M4" s="142">
        <v>2025</v>
      </c>
      <c r="N4" s="142">
        <v>12</v>
      </c>
      <c r="O4" s="142"/>
      <c r="P4" s="151"/>
      <c r="AZ4" s="13"/>
    </row>
    <row r="5" spans="2:52 16298:16300" x14ac:dyDescent="0.25">
      <c r="C5" s="16" t="s">
        <v>1</v>
      </c>
      <c r="D5" s="17"/>
      <c r="E5" s="18"/>
      <c r="F5" s="19" t="s">
        <v>2</v>
      </c>
      <c r="G5" s="20"/>
      <c r="H5" s="142"/>
      <c r="I5" s="143"/>
      <c r="J5" s="142"/>
      <c r="K5" s="142"/>
      <c r="L5" s="142"/>
      <c r="M5" s="142"/>
      <c r="N5" s="142"/>
      <c r="O5" s="142"/>
      <c r="P5" s="151"/>
      <c r="AZ5" s="13"/>
    </row>
    <row r="6" spans="2:52 16298:16300" x14ac:dyDescent="0.25">
      <c r="C6" s="21" t="s">
        <v>3</v>
      </c>
      <c r="D6" s="21" t="s">
        <v>4</v>
      </c>
      <c r="E6" s="22" t="s">
        <v>5</v>
      </c>
      <c r="F6" s="23" t="s">
        <v>6</v>
      </c>
      <c r="G6" s="21" t="s">
        <v>5</v>
      </c>
      <c r="H6" s="142"/>
      <c r="I6" s="143"/>
      <c r="J6" s="142"/>
      <c r="K6" s="142"/>
      <c r="L6" s="142"/>
      <c r="M6" s="142"/>
      <c r="N6" s="142"/>
      <c r="O6" s="142"/>
      <c r="P6" s="151"/>
      <c r="AZ6" s="13"/>
    </row>
    <row r="7" spans="2:52 16298:16300" x14ac:dyDescent="0.25">
      <c r="B7" s="24" t="s">
        <v>7</v>
      </c>
      <c r="C7" s="25">
        <f>SUM(E13:E52)</f>
        <v>0</v>
      </c>
      <c r="D7" s="25">
        <f>C7-E7</f>
        <v>0</v>
      </c>
      <c r="E7" s="26">
        <f>SUM(AG13:AG52)</f>
        <v>0</v>
      </c>
      <c r="F7" s="27">
        <f>IFERROR(D7/C7,0)</f>
        <v>0</v>
      </c>
      <c r="G7" s="28">
        <f>IFERROR(E7/C7,0)</f>
        <v>0</v>
      </c>
      <c r="H7" s="151"/>
      <c r="I7" s="151"/>
      <c r="J7" s="151"/>
      <c r="K7" s="151"/>
      <c r="L7" s="151"/>
      <c r="M7" s="151"/>
      <c r="N7" s="151"/>
      <c r="O7" s="151"/>
      <c r="P7" s="151"/>
      <c r="AG7" s="29"/>
      <c r="AH7" s="29"/>
      <c r="AZ7" s="13"/>
    </row>
    <row r="8" spans="2:52 16298:16300" x14ac:dyDescent="0.25">
      <c r="B8" s="21" t="s">
        <v>8</v>
      </c>
      <c r="C8" s="25">
        <f>SUM(F13:F52)</f>
        <v>0</v>
      </c>
      <c r="D8" s="25">
        <f>C8-E8</f>
        <v>0</v>
      </c>
      <c r="E8" s="26">
        <f>SUM(AH13:AH52)</f>
        <v>0</v>
      </c>
      <c r="F8" s="27">
        <f>IFERROR(D8/C8,0)</f>
        <v>0</v>
      </c>
      <c r="G8" s="28">
        <f>IFERROR(E8/C8,0)</f>
        <v>0</v>
      </c>
      <c r="AZ8" s="13"/>
    </row>
    <row r="9" spans="2:52 16298:16300" x14ac:dyDescent="0.25">
      <c r="B9" s="24" t="s">
        <v>9</v>
      </c>
      <c r="C9" s="25">
        <f>SUM(C7:C8)</f>
        <v>0</v>
      </c>
      <c r="D9" s="25">
        <f>C9-E9</f>
        <v>0</v>
      </c>
      <c r="E9" s="26">
        <f>SUM(AF13:AF52)</f>
        <v>0</v>
      </c>
      <c r="F9" s="27">
        <f>IFERROR(D9/C9,0)</f>
        <v>0</v>
      </c>
      <c r="G9" s="28">
        <f>IFERROR(E9/C9,0)</f>
        <v>0</v>
      </c>
      <c r="H9" s="30"/>
      <c r="I9" s="31">
        <f>DATE($M$4,$N$4,I$11)</f>
        <v>45992</v>
      </c>
      <c r="J9" s="30"/>
      <c r="K9" s="31">
        <f>DATE($M$4,$N$4,K$11)</f>
        <v>45993</v>
      </c>
      <c r="L9" s="30"/>
      <c r="M9" s="31">
        <f>DATE($M$4,$N$4,M$11)</f>
        <v>45995</v>
      </c>
      <c r="N9" s="30"/>
      <c r="O9" s="31">
        <f>DATE($M$4,$N$4,O$11)</f>
        <v>45996</v>
      </c>
      <c r="P9" s="30"/>
      <c r="Q9" s="31">
        <f>DATE($M$4,$N$4,Q$11)</f>
        <v>45999</v>
      </c>
      <c r="R9" s="30"/>
      <c r="S9" s="31">
        <f>DATE($M$4,$N$4,S$11)</f>
        <v>46000</v>
      </c>
      <c r="T9" s="30"/>
      <c r="U9" s="31">
        <f>DATE($M$4,$N$4,U$11)</f>
        <v>46002</v>
      </c>
      <c r="V9" s="30"/>
      <c r="W9" s="31">
        <f>DATE($M$4,$N$4,W$11)</f>
        <v>46003</v>
      </c>
      <c r="X9" s="30"/>
      <c r="Y9" s="31">
        <f>DATE($M$4,$N$4,Y$11)</f>
        <v>46006</v>
      </c>
      <c r="Z9" s="30"/>
      <c r="AA9" s="31">
        <f>DATE($M$4,$N$4,AA$11)</f>
        <v>46007</v>
      </c>
      <c r="AB9" s="30"/>
      <c r="AC9" s="31">
        <f>DATE($M$4,$N$4,AC$11)</f>
        <v>46009</v>
      </c>
      <c r="AD9" s="30"/>
      <c r="AE9" s="31">
        <f>DATE($M$4,$N$4,AE$11)</f>
        <v>46010</v>
      </c>
      <c r="AZ9" s="13"/>
    </row>
    <row r="10" spans="2:52 16298:16300" x14ac:dyDescent="0.25">
      <c r="B10" s="32" t="s">
        <v>10</v>
      </c>
      <c r="C10" s="33">
        <v>45992</v>
      </c>
      <c r="AZ10" s="13"/>
    </row>
    <row r="11" spans="2:52 16298:16300" s="34" customFormat="1" x14ac:dyDescent="0.25">
      <c r="H11" s="35" t="s">
        <v>20</v>
      </c>
      <c r="I11" s="36">
        <v>1</v>
      </c>
      <c r="J11" s="37" t="s">
        <v>21</v>
      </c>
      <c r="K11" s="36">
        <v>2</v>
      </c>
      <c r="L11" s="37" t="s">
        <v>22</v>
      </c>
      <c r="M11" s="36">
        <v>4</v>
      </c>
      <c r="N11" s="37" t="s">
        <v>23</v>
      </c>
      <c r="O11" s="36">
        <v>5</v>
      </c>
      <c r="P11" s="37" t="s">
        <v>20</v>
      </c>
      <c r="Q11" s="36">
        <v>8</v>
      </c>
      <c r="R11" s="37" t="s">
        <v>21</v>
      </c>
      <c r="S11" s="36">
        <v>9</v>
      </c>
      <c r="T11" s="37" t="s">
        <v>22</v>
      </c>
      <c r="U11" s="36">
        <v>11</v>
      </c>
      <c r="V11" s="37" t="s">
        <v>23</v>
      </c>
      <c r="W11" s="36">
        <v>12</v>
      </c>
      <c r="X11" s="37" t="s">
        <v>20</v>
      </c>
      <c r="Y11" s="36">
        <v>15</v>
      </c>
      <c r="Z11" s="37" t="s">
        <v>21</v>
      </c>
      <c r="AA11" s="36">
        <v>16</v>
      </c>
      <c r="AB11" s="37" t="s">
        <v>22</v>
      </c>
      <c r="AC11" s="36">
        <v>18</v>
      </c>
      <c r="AD11" s="37" t="s">
        <v>23</v>
      </c>
      <c r="AE11" s="36">
        <v>19</v>
      </c>
      <c r="AF11" s="38" t="s">
        <v>29</v>
      </c>
      <c r="AG11" s="39"/>
      <c r="AH11" s="36"/>
      <c r="AI11" s="38" t="s">
        <v>30</v>
      </c>
      <c r="AJ11" s="39"/>
      <c r="AK11" s="36"/>
      <c r="AL11" s="38" t="s">
        <v>31</v>
      </c>
      <c r="AM11" s="39"/>
      <c r="AN11" s="39"/>
      <c r="AO11" s="39"/>
      <c r="AP11" s="39"/>
      <c r="AQ11" s="39"/>
      <c r="AR11" s="39"/>
      <c r="AS11" s="39"/>
      <c r="AT11" s="39"/>
      <c r="AU11" s="40"/>
      <c r="AY11" s="41"/>
      <c r="AZ11" s="41"/>
    </row>
    <row r="12" spans="2:52 16298:16300" s="42" customFormat="1" ht="30" x14ac:dyDescent="0.25">
      <c r="B12" s="43" t="s">
        <v>12</v>
      </c>
      <c r="C12" s="43" t="s">
        <v>13</v>
      </c>
      <c r="D12" s="43" t="s">
        <v>14</v>
      </c>
      <c r="E12" s="43" t="s">
        <v>15</v>
      </c>
      <c r="F12" s="43" t="s">
        <v>16</v>
      </c>
      <c r="G12" s="43" t="s">
        <v>17</v>
      </c>
      <c r="H12" s="43" t="s">
        <v>21</v>
      </c>
      <c r="I12" s="44" t="s">
        <v>24</v>
      </c>
      <c r="J12" s="45" t="s">
        <v>21</v>
      </c>
      <c r="K12" s="44" t="s">
        <v>24</v>
      </c>
      <c r="L12" s="45" t="s">
        <v>21</v>
      </c>
      <c r="M12" s="44" t="s">
        <v>24</v>
      </c>
      <c r="N12" s="45" t="s">
        <v>21</v>
      </c>
      <c r="O12" s="44" t="s">
        <v>24</v>
      </c>
      <c r="P12" s="45" t="s">
        <v>21</v>
      </c>
      <c r="Q12" s="44" t="s">
        <v>24</v>
      </c>
      <c r="R12" s="45" t="s">
        <v>21</v>
      </c>
      <c r="S12" s="44" t="s">
        <v>24</v>
      </c>
      <c r="T12" s="45" t="s">
        <v>21</v>
      </c>
      <c r="U12" s="44" t="s">
        <v>24</v>
      </c>
      <c r="V12" s="45" t="s">
        <v>21</v>
      </c>
      <c r="W12" s="44" t="s">
        <v>24</v>
      </c>
      <c r="X12" s="45" t="s">
        <v>21</v>
      </c>
      <c r="Y12" s="44" t="s">
        <v>24</v>
      </c>
      <c r="Z12" s="45" t="s">
        <v>21</v>
      </c>
      <c r="AA12" s="44" t="s">
        <v>24</v>
      </c>
      <c r="AB12" s="45" t="s">
        <v>21</v>
      </c>
      <c r="AC12" s="44" t="s">
        <v>24</v>
      </c>
      <c r="AD12" s="45" t="s">
        <v>21</v>
      </c>
      <c r="AE12" s="44" t="s">
        <v>24</v>
      </c>
      <c r="AF12" s="46" t="s">
        <v>32</v>
      </c>
      <c r="AG12" s="43" t="s">
        <v>15</v>
      </c>
      <c r="AH12" s="44" t="s">
        <v>16</v>
      </c>
      <c r="AI12" s="46" t="s">
        <v>15</v>
      </c>
      <c r="AJ12" s="43" t="s">
        <v>16</v>
      </c>
      <c r="AK12" s="44" t="s">
        <v>33</v>
      </c>
      <c r="AL12" s="46" t="s">
        <v>34</v>
      </c>
      <c r="AM12" s="43" t="s">
        <v>2</v>
      </c>
      <c r="AN12" s="43" t="s">
        <v>25</v>
      </c>
      <c r="AO12" s="43" t="s">
        <v>2</v>
      </c>
      <c r="AP12" s="43" t="s">
        <v>35</v>
      </c>
      <c r="AQ12" s="43" t="s">
        <v>2</v>
      </c>
      <c r="AR12" s="43" t="s">
        <v>27</v>
      </c>
      <c r="AS12" s="43" t="s">
        <v>2</v>
      </c>
      <c r="AT12" s="43" t="s">
        <v>26</v>
      </c>
      <c r="AU12" s="43" t="s">
        <v>2</v>
      </c>
      <c r="AV12" s="43" t="s">
        <v>81</v>
      </c>
      <c r="AY12" s="47"/>
      <c r="AZ12" s="47"/>
    </row>
    <row r="13" spans="2:52 16298:16300" x14ac:dyDescent="0.25">
      <c r="B13" s="21" t="str">
        <f>Novembre!B13</f>
        <v xml:space="preserve"> </v>
      </c>
      <c r="C13" s="48"/>
      <c r="D13" s="49"/>
      <c r="E13" s="50">
        <f>IF(AND(ISBLANK(A13),B13&gt;"*"),COUNTIF($H$12:$AE$12,"M")-IF(AND(ISNUMBER($C13),$C13&gt;0),NETWORKDAYS($I$9,$C13,$I$2:$I$6)-1,0)-IF(AND(ISNUMBER($D13),$D13&gt;0),NETWORKDAYS($D13,$AE$9,$I$2:$I$6)-1,0),0)</f>
        <v>0</v>
      </c>
      <c r="F13" s="50">
        <f>IF(AND(ISBLANK(A13),B13&gt;"*"),COUNTIF($H$12:$AE$12,"M")-IF(AND(ISNUMBER($C13),$C13&gt;0),NETWORKDAYS($I$9,$C13,$I$2:$I$6)-1,0)-IF(AND(ISNUMBER($D13),$D13&gt;0),NETWORKDAYS($D13,$AE$9,$I$2:$I$6)-1,0),0)</f>
        <v>0</v>
      </c>
      <c r="G13" s="50">
        <f>E13+F13</f>
        <v>0</v>
      </c>
      <c r="H13" s="51"/>
      <c r="I13" s="52"/>
      <c r="J13" s="53"/>
      <c r="K13" s="52"/>
      <c r="L13" s="53"/>
      <c r="M13" s="52"/>
      <c r="N13" s="53"/>
      <c r="O13" s="52"/>
      <c r="P13" s="53"/>
      <c r="Q13" s="52"/>
      <c r="R13" s="53"/>
      <c r="S13" s="52"/>
      <c r="T13" s="53"/>
      <c r="U13" s="52"/>
      <c r="V13" s="53"/>
      <c r="W13" s="52"/>
      <c r="X13" s="53"/>
      <c r="Y13" s="52"/>
      <c r="Z13" s="53"/>
      <c r="AA13" s="52"/>
      <c r="AB13" s="53"/>
      <c r="AC13" s="52"/>
      <c r="AD13" s="53"/>
      <c r="AE13" s="52"/>
      <c r="AF13" s="54">
        <f>COUNTIF(H13:AE13,"*")</f>
        <v>0</v>
      </c>
      <c r="AG13" s="50">
        <f>COUNTIFS($H$12:$AE$12,"M",$H13:$AE13,"*")</f>
        <v>0</v>
      </c>
      <c r="AH13" s="55">
        <f>COUNTIFS($H$12:$AE$12,"A",$H13:$AE13,"*")</f>
        <v>0</v>
      </c>
      <c r="AI13" s="56">
        <f>IFERROR(AG13/$C$7,0)</f>
        <v>0</v>
      </c>
      <c r="AJ13" s="57">
        <f>IFERROR(AH13/$C$8,0)</f>
        <v>0</v>
      </c>
      <c r="AK13" s="58">
        <f>IFERROR(AF13/$C$9,0)</f>
        <v>0</v>
      </c>
      <c r="AL13" s="54">
        <f>COUNTIF($H13:$AE13,"M")</f>
        <v>0</v>
      </c>
      <c r="AM13" s="59">
        <f>IFERROR(AL13/$AF13,0)</f>
        <v>0</v>
      </c>
      <c r="AN13" s="54">
        <f>COUNTIF($H13:$AE13,"RDV")</f>
        <v>0</v>
      </c>
      <c r="AO13" s="59">
        <f t="shared" ref="AO13:AO52" si="0">IFERROR(AN13/$AF13,0)</f>
        <v>0</v>
      </c>
      <c r="AP13" s="54">
        <f>COUNTIF($H13:$AE13,"A")</f>
        <v>0</v>
      </c>
      <c r="AQ13" s="59">
        <f t="shared" ref="AQ13:AQ52" si="1">IFERROR(AP13/$AF13,0)</f>
        <v>0</v>
      </c>
      <c r="AR13" s="54">
        <f>COUNTIF($H13:$AE13,"NJ")</f>
        <v>0</v>
      </c>
      <c r="AS13" s="59">
        <f t="shared" ref="AS13:AS52" si="2">IFERROR(AR13/$AF13,0)</f>
        <v>0</v>
      </c>
      <c r="AT13" s="54">
        <f>COUNTIF($H13:$AE13,"C")</f>
        <v>0</v>
      </c>
      <c r="AU13" s="59">
        <f t="shared" ref="AU13:AU52" si="3">IFERROR(AT13/AF13,0)</f>
        <v>0</v>
      </c>
      <c r="AV13" s="129"/>
      <c r="AZ13" s="13"/>
    </row>
    <row r="14" spans="2:52 16298:16300" x14ac:dyDescent="0.25">
      <c r="B14" s="21" t="str">
        <f>Novembre!B14</f>
        <v xml:space="preserve"> </v>
      </c>
      <c r="C14" s="48"/>
      <c r="D14" s="48"/>
      <c r="E14" s="50">
        <f t="shared" ref="E14:E52" si="4">IF(AND(ISBLANK(A14),B14&gt;"*"),COUNTIF($H$12:$AE$12,"M")-IF(AND(ISNUMBER($C14),$C14&gt;0),NETWORKDAYS($I$9,$C14,$I$2:$I$6)-1,0)-IF(AND(ISNUMBER($D14),$D14&gt;0),NETWORKDAYS($D14,$AE$9,$I$2:$I$6)-1,0),0)</f>
        <v>0</v>
      </c>
      <c r="F14" s="50">
        <f t="shared" ref="F14:F52" si="5">IF(AND(ISBLANK(A14),B14&gt;"*"),COUNTIF($H$12:$AE$12,"M")-IF(AND(ISNUMBER($C14),$C14&gt;0),NETWORKDAYS($I$9,$C14,$I$2:$I$6)-1,0)-IF(AND(ISNUMBER($D14),$D14&gt;0),NETWORKDAYS($D14,$AE$9,$I$2:$I$6)-1,0),0)</f>
        <v>0</v>
      </c>
      <c r="G14" s="50">
        <f t="shared" ref="G14:G52" si="6">E14+F14</f>
        <v>0</v>
      </c>
      <c r="H14" s="51"/>
      <c r="I14" s="52"/>
      <c r="J14" s="53"/>
      <c r="K14" s="52"/>
      <c r="L14" s="53"/>
      <c r="M14" s="52"/>
      <c r="N14" s="53"/>
      <c r="O14" s="52"/>
      <c r="P14" s="53"/>
      <c r="Q14" s="52"/>
      <c r="R14" s="53"/>
      <c r="S14" s="52"/>
      <c r="T14" s="53"/>
      <c r="U14" s="52"/>
      <c r="V14" s="53"/>
      <c r="W14" s="52"/>
      <c r="X14" s="53"/>
      <c r="Y14" s="52"/>
      <c r="Z14" s="53"/>
      <c r="AA14" s="52"/>
      <c r="AB14" s="53"/>
      <c r="AC14" s="52"/>
      <c r="AD14" s="53"/>
      <c r="AE14" s="52"/>
      <c r="AF14" s="54">
        <f t="shared" ref="AF14:AF52" si="7">COUNTIF(H14:AE14,"*")</f>
        <v>0</v>
      </c>
      <c r="AG14" s="50">
        <f t="shared" ref="AG14:AG52" si="8">COUNTIFS($H$12:$AE$12,"M",$H14:$AE14,"*")</f>
        <v>0</v>
      </c>
      <c r="AH14" s="55">
        <f t="shared" ref="AH14:AH52" si="9">COUNTIFS($H$12:$AE$12,"A",$H14:$AE14,"*")</f>
        <v>0</v>
      </c>
      <c r="AI14" s="56">
        <f t="shared" ref="AI14:AI52" si="10">IFERROR(AG14/$C$7,0)</f>
        <v>0</v>
      </c>
      <c r="AJ14" s="57">
        <f t="shared" ref="AJ14:AJ52" si="11">IFERROR(AH14/$C$8,0)</f>
        <v>0</v>
      </c>
      <c r="AK14" s="58">
        <f t="shared" ref="AK14:AK52" si="12">IFERROR(AF14/$C$9,0)</f>
        <v>0</v>
      </c>
      <c r="AL14" s="54">
        <f t="shared" ref="AL14:AL52" si="13">COUNTIF($H14:$AE14,"M")</f>
        <v>0</v>
      </c>
      <c r="AM14" s="59">
        <f t="shared" ref="AM13:AM52" si="14">IFERROR(AL14/$AF14,0)</f>
        <v>0</v>
      </c>
      <c r="AN14" s="54">
        <f t="shared" ref="AN14:AN52" si="15">COUNTIF($H14:$AE14,"RDV")</f>
        <v>0</v>
      </c>
      <c r="AO14" s="59">
        <f t="shared" si="0"/>
        <v>0</v>
      </c>
      <c r="AP14" s="54">
        <f t="shared" ref="AP14:AP52" si="16">COUNTIF($H14:$AE14,"A")</f>
        <v>0</v>
      </c>
      <c r="AQ14" s="59">
        <f t="shared" si="1"/>
        <v>0</v>
      </c>
      <c r="AR14" s="54">
        <f t="shared" ref="AR14:AR52" si="17">COUNTIF($H14:$AE14,"NJ")</f>
        <v>0</v>
      </c>
      <c r="AS14" s="59">
        <f t="shared" si="2"/>
        <v>0</v>
      </c>
      <c r="AT14" s="54">
        <f t="shared" ref="AT14:AT52" si="18">COUNTIF($H14:$AE14,"C")</f>
        <v>0</v>
      </c>
      <c r="AU14" s="59">
        <f t="shared" si="3"/>
        <v>0</v>
      </c>
      <c r="AV14" s="129"/>
      <c r="XBV14" s="10" t="s">
        <v>28</v>
      </c>
      <c r="XBX14" s="10" t="s">
        <v>28</v>
      </c>
    </row>
    <row r="15" spans="2:52 16298:16300" x14ac:dyDescent="0.25">
      <c r="B15" s="21" t="str">
        <f>Novembre!B15</f>
        <v xml:space="preserve"> </v>
      </c>
      <c r="C15" s="48"/>
      <c r="D15" s="48"/>
      <c r="E15" s="50">
        <f t="shared" si="4"/>
        <v>0</v>
      </c>
      <c r="F15" s="50">
        <f t="shared" si="5"/>
        <v>0</v>
      </c>
      <c r="G15" s="50">
        <f t="shared" si="6"/>
        <v>0</v>
      </c>
      <c r="H15" s="51"/>
      <c r="I15" s="52"/>
      <c r="J15" s="53"/>
      <c r="K15" s="52"/>
      <c r="L15" s="53"/>
      <c r="M15" s="52"/>
      <c r="N15" s="53"/>
      <c r="O15" s="52"/>
      <c r="P15" s="53"/>
      <c r="Q15" s="52"/>
      <c r="R15" s="53"/>
      <c r="S15" s="52"/>
      <c r="T15" s="53"/>
      <c r="U15" s="52"/>
      <c r="V15" s="53"/>
      <c r="W15" s="52"/>
      <c r="X15" s="53"/>
      <c r="Y15" s="52"/>
      <c r="Z15" s="53"/>
      <c r="AA15" s="52"/>
      <c r="AB15" s="53"/>
      <c r="AC15" s="52"/>
      <c r="AD15" s="53"/>
      <c r="AE15" s="52"/>
      <c r="AF15" s="54">
        <f t="shared" si="7"/>
        <v>0</v>
      </c>
      <c r="AG15" s="50">
        <f t="shared" si="8"/>
        <v>0</v>
      </c>
      <c r="AH15" s="55">
        <f t="shared" si="9"/>
        <v>0</v>
      </c>
      <c r="AI15" s="56">
        <f t="shared" si="10"/>
        <v>0</v>
      </c>
      <c r="AJ15" s="57">
        <f t="shared" si="11"/>
        <v>0</v>
      </c>
      <c r="AK15" s="58">
        <f t="shared" si="12"/>
        <v>0</v>
      </c>
      <c r="AL15" s="54">
        <f t="shared" si="13"/>
        <v>0</v>
      </c>
      <c r="AM15" s="59">
        <f t="shared" si="14"/>
        <v>0</v>
      </c>
      <c r="AN15" s="54">
        <f t="shared" si="15"/>
        <v>0</v>
      </c>
      <c r="AO15" s="59">
        <f t="shared" si="0"/>
        <v>0</v>
      </c>
      <c r="AP15" s="54">
        <f t="shared" si="16"/>
        <v>0</v>
      </c>
      <c r="AQ15" s="59">
        <f t="shared" si="1"/>
        <v>0</v>
      </c>
      <c r="AR15" s="54">
        <f t="shared" si="17"/>
        <v>0</v>
      </c>
      <c r="AS15" s="59">
        <f t="shared" si="2"/>
        <v>0</v>
      </c>
      <c r="AT15" s="54">
        <f t="shared" si="18"/>
        <v>0</v>
      </c>
      <c r="AU15" s="59">
        <f t="shared" si="3"/>
        <v>0</v>
      </c>
      <c r="AV15" s="129"/>
    </row>
    <row r="16" spans="2:52 16298:16300" x14ac:dyDescent="0.25">
      <c r="B16" s="21" t="str">
        <f>Novembre!B16</f>
        <v xml:space="preserve"> </v>
      </c>
      <c r="C16" s="48"/>
      <c r="D16" s="48"/>
      <c r="E16" s="50">
        <f t="shared" si="4"/>
        <v>0</v>
      </c>
      <c r="F16" s="50">
        <f t="shared" si="5"/>
        <v>0</v>
      </c>
      <c r="G16" s="50">
        <f t="shared" si="6"/>
        <v>0</v>
      </c>
      <c r="H16" s="51"/>
      <c r="I16" s="52"/>
      <c r="J16" s="53"/>
      <c r="K16" s="52"/>
      <c r="L16" s="53"/>
      <c r="M16" s="52"/>
      <c r="N16" s="53"/>
      <c r="O16" s="52"/>
      <c r="P16" s="53"/>
      <c r="Q16" s="52"/>
      <c r="R16" s="53"/>
      <c r="S16" s="52"/>
      <c r="T16" s="53"/>
      <c r="U16" s="52"/>
      <c r="V16" s="53"/>
      <c r="W16" s="52"/>
      <c r="X16" s="53"/>
      <c r="Y16" s="52"/>
      <c r="Z16" s="53"/>
      <c r="AA16" s="52"/>
      <c r="AB16" s="53"/>
      <c r="AC16" s="52"/>
      <c r="AD16" s="53"/>
      <c r="AE16" s="52"/>
      <c r="AF16" s="54">
        <f t="shared" si="7"/>
        <v>0</v>
      </c>
      <c r="AG16" s="50">
        <f t="shared" si="8"/>
        <v>0</v>
      </c>
      <c r="AH16" s="55">
        <f t="shared" si="9"/>
        <v>0</v>
      </c>
      <c r="AI16" s="56">
        <f t="shared" si="10"/>
        <v>0</v>
      </c>
      <c r="AJ16" s="57">
        <f t="shared" si="11"/>
        <v>0</v>
      </c>
      <c r="AK16" s="58">
        <f t="shared" si="12"/>
        <v>0</v>
      </c>
      <c r="AL16" s="54">
        <f t="shared" si="13"/>
        <v>0</v>
      </c>
      <c r="AM16" s="59">
        <f t="shared" si="14"/>
        <v>0</v>
      </c>
      <c r="AN16" s="54">
        <f t="shared" si="15"/>
        <v>0</v>
      </c>
      <c r="AO16" s="59">
        <f t="shared" si="0"/>
        <v>0</v>
      </c>
      <c r="AP16" s="54">
        <f t="shared" si="16"/>
        <v>0</v>
      </c>
      <c r="AQ16" s="59">
        <f t="shared" si="1"/>
        <v>0</v>
      </c>
      <c r="AR16" s="54">
        <f t="shared" si="17"/>
        <v>0</v>
      </c>
      <c r="AS16" s="59">
        <f t="shared" si="2"/>
        <v>0</v>
      </c>
      <c r="AT16" s="54">
        <f t="shared" si="18"/>
        <v>0</v>
      </c>
      <c r="AU16" s="59">
        <f t="shared" si="3"/>
        <v>0</v>
      </c>
      <c r="AV16" s="129"/>
    </row>
    <row r="17" spans="2:48" x14ac:dyDescent="0.25">
      <c r="B17" s="21" t="str">
        <f>Novembre!B17</f>
        <v xml:space="preserve"> </v>
      </c>
      <c r="C17" s="48"/>
      <c r="D17" s="48"/>
      <c r="E17" s="50">
        <f t="shared" si="4"/>
        <v>0</v>
      </c>
      <c r="F17" s="50">
        <f t="shared" si="5"/>
        <v>0</v>
      </c>
      <c r="G17" s="50">
        <f t="shared" si="6"/>
        <v>0</v>
      </c>
      <c r="H17" s="51"/>
      <c r="I17" s="52"/>
      <c r="J17" s="53"/>
      <c r="K17" s="52"/>
      <c r="L17" s="53"/>
      <c r="M17" s="52"/>
      <c r="N17" s="53"/>
      <c r="O17" s="52"/>
      <c r="P17" s="53"/>
      <c r="Q17" s="52"/>
      <c r="R17" s="53"/>
      <c r="S17" s="52"/>
      <c r="T17" s="53"/>
      <c r="U17" s="52"/>
      <c r="V17" s="53"/>
      <c r="W17" s="52"/>
      <c r="X17" s="53"/>
      <c r="Y17" s="52"/>
      <c r="Z17" s="53"/>
      <c r="AA17" s="52"/>
      <c r="AB17" s="53"/>
      <c r="AC17" s="52"/>
      <c r="AD17" s="53"/>
      <c r="AE17" s="52"/>
      <c r="AF17" s="54">
        <f t="shared" si="7"/>
        <v>0</v>
      </c>
      <c r="AG17" s="50">
        <f t="shared" si="8"/>
        <v>0</v>
      </c>
      <c r="AH17" s="55">
        <f t="shared" si="9"/>
        <v>0</v>
      </c>
      <c r="AI17" s="56">
        <f t="shared" si="10"/>
        <v>0</v>
      </c>
      <c r="AJ17" s="57">
        <f t="shared" si="11"/>
        <v>0</v>
      </c>
      <c r="AK17" s="58">
        <f t="shared" si="12"/>
        <v>0</v>
      </c>
      <c r="AL17" s="54">
        <f t="shared" si="13"/>
        <v>0</v>
      </c>
      <c r="AM17" s="59">
        <f t="shared" si="14"/>
        <v>0</v>
      </c>
      <c r="AN17" s="54">
        <f t="shared" si="15"/>
        <v>0</v>
      </c>
      <c r="AO17" s="59">
        <f t="shared" si="0"/>
        <v>0</v>
      </c>
      <c r="AP17" s="54">
        <f t="shared" si="16"/>
        <v>0</v>
      </c>
      <c r="AQ17" s="59">
        <f t="shared" si="1"/>
        <v>0</v>
      </c>
      <c r="AR17" s="54">
        <f t="shared" si="17"/>
        <v>0</v>
      </c>
      <c r="AS17" s="59">
        <f t="shared" si="2"/>
        <v>0</v>
      </c>
      <c r="AT17" s="54">
        <f t="shared" si="18"/>
        <v>0</v>
      </c>
      <c r="AU17" s="59">
        <f t="shared" si="3"/>
        <v>0</v>
      </c>
      <c r="AV17" s="129"/>
    </row>
    <row r="18" spans="2:48" x14ac:dyDescent="0.25">
      <c r="B18" s="21" t="str">
        <f>Novembre!B18</f>
        <v xml:space="preserve"> </v>
      </c>
      <c r="C18" s="48"/>
      <c r="D18" s="48"/>
      <c r="E18" s="50">
        <f t="shared" si="4"/>
        <v>0</v>
      </c>
      <c r="F18" s="50">
        <f t="shared" si="5"/>
        <v>0</v>
      </c>
      <c r="G18" s="50">
        <f t="shared" si="6"/>
        <v>0</v>
      </c>
      <c r="H18" s="51"/>
      <c r="I18" s="52"/>
      <c r="J18" s="53"/>
      <c r="K18" s="52"/>
      <c r="L18" s="53"/>
      <c r="M18" s="52"/>
      <c r="N18" s="53"/>
      <c r="O18" s="52"/>
      <c r="P18" s="53"/>
      <c r="Q18" s="52"/>
      <c r="R18" s="53"/>
      <c r="S18" s="52"/>
      <c r="T18" s="53"/>
      <c r="U18" s="52"/>
      <c r="V18" s="53"/>
      <c r="W18" s="52"/>
      <c r="X18" s="53"/>
      <c r="Y18" s="52"/>
      <c r="Z18" s="53"/>
      <c r="AA18" s="52"/>
      <c r="AB18" s="53"/>
      <c r="AC18" s="52"/>
      <c r="AD18" s="53"/>
      <c r="AE18" s="52"/>
      <c r="AF18" s="54">
        <f t="shared" si="7"/>
        <v>0</v>
      </c>
      <c r="AG18" s="50">
        <f t="shared" si="8"/>
        <v>0</v>
      </c>
      <c r="AH18" s="55">
        <f t="shared" si="9"/>
        <v>0</v>
      </c>
      <c r="AI18" s="56">
        <f t="shared" si="10"/>
        <v>0</v>
      </c>
      <c r="AJ18" s="57">
        <f t="shared" si="11"/>
        <v>0</v>
      </c>
      <c r="AK18" s="58">
        <f t="shared" si="12"/>
        <v>0</v>
      </c>
      <c r="AL18" s="54">
        <f t="shared" si="13"/>
        <v>0</v>
      </c>
      <c r="AM18" s="59">
        <f t="shared" si="14"/>
        <v>0</v>
      </c>
      <c r="AN18" s="54">
        <f t="shared" si="15"/>
        <v>0</v>
      </c>
      <c r="AO18" s="59">
        <f t="shared" si="0"/>
        <v>0</v>
      </c>
      <c r="AP18" s="54">
        <f t="shared" si="16"/>
        <v>0</v>
      </c>
      <c r="AQ18" s="59">
        <f t="shared" si="1"/>
        <v>0</v>
      </c>
      <c r="AR18" s="54">
        <f t="shared" si="17"/>
        <v>0</v>
      </c>
      <c r="AS18" s="59">
        <f t="shared" si="2"/>
        <v>0</v>
      </c>
      <c r="AT18" s="54">
        <f t="shared" si="18"/>
        <v>0</v>
      </c>
      <c r="AU18" s="59">
        <f t="shared" si="3"/>
        <v>0</v>
      </c>
      <c r="AV18" s="129"/>
    </row>
    <row r="19" spans="2:48" x14ac:dyDescent="0.25">
      <c r="B19" s="21" t="str">
        <f>Novembre!B19</f>
        <v xml:space="preserve"> </v>
      </c>
      <c r="C19" s="48"/>
      <c r="D19" s="48"/>
      <c r="E19" s="50">
        <f t="shared" si="4"/>
        <v>0</v>
      </c>
      <c r="F19" s="50">
        <f t="shared" si="5"/>
        <v>0</v>
      </c>
      <c r="G19" s="50">
        <f t="shared" si="6"/>
        <v>0</v>
      </c>
      <c r="H19" s="51"/>
      <c r="I19" s="52"/>
      <c r="J19" s="53"/>
      <c r="K19" s="52"/>
      <c r="L19" s="53"/>
      <c r="M19" s="52"/>
      <c r="N19" s="53"/>
      <c r="O19" s="52"/>
      <c r="P19" s="53"/>
      <c r="Q19" s="52"/>
      <c r="R19" s="53"/>
      <c r="S19" s="52"/>
      <c r="T19" s="53"/>
      <c r="U19" s="52"/>
      <c r="V19" s="53"/>
      <c r="W19" s="52"/>
      <c r="X19" s="53"/>
      <c r="Y19" s="52"/>
      <c r="Z19" s="53"/>
      <c r="AA19" s="52"/>
      <c r="AB19" s="53"/>
      <c r="AC19" s="52"/>
      <c r="AD19" s="53"/>
      <c r="AE19" s="52"/>
      <c r="AF19" s="54">
        <f t="shared" si="7"/>
        <v>0</v>
      </c>
      <c r="AG19" s="50">
        <f t="shared" si="8"/>
        <v>0</v>
      </c>
      <c r="AH19" s="55">
        <f t="shared" si="9"/>
        <v>0</v>
      </c>
      <c r="AI19" s="56">
        <f t="shared" si="10"/>
        <v>0</v>
      </c>
      <c r="AJ19" s="57">
        <f t="shared" si="11"/>
        <v>0</v>
      </c>
      <c r="AK19" s="58">
        <f t="shared" si="12"/>
        <v>0</v>
      </c>
      <c r="AL19" s="54">
        <f t="shared" si="13"/>
        <v>0</v>
      </c>
      <c r="AM19" s="59">
        <f t="shared" si="14"/>
        <v>0</v>
      </c>
      <c r="AN19" s="54">
        <f t="shared" si="15"/>
        <v>0</v>
      </c>
      <c r="AO19" s="59">
        <f t="shared" si="0"/>
        <v>0</v>
      </c>
      <c r="AP19" s="54">
        <f t="shared" si="16"/>
        <v>0</v>
      </c>
      <c r="AQ19" s="59">
        <f t="shared" si="1"/>
        <v>0</v>
      </c>
      <c r="AR19" s="54">
        <f t="shared" si="17"/>
        <v>0</v>
      </c>
      <c r="AS19" s="59">
        <f t="shared" si="2"/>
        <v>0</v>
      </c>
      <c r="AT19" s="54">
        <f t="shared" si="18"/>
        <v>0</v>
      </c>
      <c r="AU19" s="59">
        <f t="shared" si="3"/>
        <v>0</v>
      </c>
      <c r="AV19" s="129"/>
    </row>
    <row r="20" spans="2:48" x14ac:dyDescent="0.25">
      <c r="B20" s="21" t="str">
        <f>Novembre!B20</f>
        <v xml:space="preserve"> </v>
      </c>
      <c r="C20" s="48"/>
      <c r="D20" s="48"/>
      <c r="E20" s="50">
        <f t="shared" si="4"/>
        <v>0</v>
      </c>
      <c r="F20" s="50">
        <f t="shared" si="5"/>
        <v>0</v>
      </c>
      <c r="G20" s="50">
        <f t="shared" si="6"/>
        <v>0</v>
      </c>
      <c r="H20" s="51"/>
      <c r="I20" s="52"/>
      <c r="J20" s="53"/>
      <c r="K20" s="52"/>
      <c r="L20" s="53"/>
      <c r="M20" s="52"/>
      <c r="N20" s="53"/>
      <c r="O20" s="52"/>
      <c r="P20" s="53"/>
      <c r="Q20" s="52"/>
      <c r="R20" s="53"/>
      <c r="S20" s="52"/>
      <c r="T20" s="53"/>
      <c r="U20" s="52"/>
      <c r="V20" s="53"/>
      <c r="W20" s="52"/>
      <c r="X20" s="53"/>
      <c r="Y20" s="52"/>
      <c r="Z20" s="53"/>
      <c r="AA20" s="52"/>
      <c r="AB20" s="53"/>
      <c r="AC20" s="52"/>
      <c r="AD20" s="53"/>
      <c r="AE20" s="52"/>
      <c r="AF20" s="54">
        <f t="shared" si="7"/>
        <v>0</v>
      </c>
      <c r="AG20" s="50">
        <f t="shared" si="8"/>
        <v>0</v>
      </c>
      <c r="AH20" s="55">
        <f t="shared" si="9"/>
        <v>0</v>
      </c>
      <c r="AI20" s="56">
        <f t="shared" si="10"/>
        <v>0</v>
      </c>
      <c r="AJ20" s="57">
        <f t="shared" si="11"/>
        <v>0</v>
      </c>
      <c r="AK20" s="58">
        <f t="shared" si="12"/>
        <v>0</v>
      </c>
      <c r="AL20" s="54">
        <f t="shared" si="13"/>
        <v>0</v>
      </c>
      <c r="AM20" s="59">
        <f t="shared" si="14"/>
        <v>0</v>
      </c>
      <c r="AN20" s="54">
        <f t="shared" si="15"/>
        <v>0</v>
      </c>
      <c r="AO20" s="59">
        <f t="shared" si="0"/>
        <v>0</v>
      </c>
      <c r="AP20" s="54">
        <f t="shared" si="16"/>
        <v>0</v>
      </c>
      <c r="AQ20" s="59">
        <f t="shared" si="1"/>
        <v>0</v>
      </c>
      <c r="AR20" s="54">
        <f t="shared" si="17"/>
        <v>0</v>
      </c>
      <c r="AS20" s="59">
        <f t="shared" si="2"/>
        <v>0</v>
      </c>
      <c r="AT20" s="54">
        <f t="shared" si="18"/>
        <v>0</v>
      </c>
      <c r="AU20" s="59">
        <f t="shared" si="3"/>
        <v>0</v>
      </c>
      <c r="AV20" s="129"/>
    </row>
    <row r="21" spans="2:48" x14ac:dyDescent="0.25">
      <c r="B21" s="21" t="str">
        <f>Novembre!B21</f>
        <v xml:space="preserve"> </v>
      </c>
      <c r="C21" s="48"/>
      <c r="D21" s="48"/>
      <c r="E21" s="50">
        <f t="shared" si="4"/>
        <v>0</v>
      </c>
      <c r="F21" s="50">
        <f t="shared" si="5"/>
        <v>0</v>
      </c>
      <c r="G21" s="50">
        <f t="shared" si="6"/>
        <v>0</v>
      </c>
      <c r="H21" s="51"/>
      <c r="I21" s="52"/>
      <c r="J21" s="53"/>
      <c r="K21" s="52"/>
      <c r="L21" s="53"/>
      <c r="M21" s="52"/>
      <c r="N21" s="53"/>
      <c r="O21" s="52"/>
      <c r="P21" s="53"/>
      <c r="Q21" s="52"/>
      <c r="R21" s="53"/>
      <c r="S21" s="52"/>
      <c r="T21" s="53"/>
      <c r="U21" s="52"/>
      <c r="V21" s="53"/>
      <c r="W21" s="52"/>
      <c r="X21" s="53"/>
      <c r="Y21" s="52"/>
      <c r="Z21" s="53"/>
      <c r="AA21" s="52"/>
      <c r="AB21" s="53"/>
      <c r="AC21" s="52"/>
      <c r="AD21" s="53"/>
      <c r="AE21" s="52"/>
      <c r="AF21" s="54">
        <f t="shared" si="7"/>
        <v>0</v>
      </c>
      <c r="AG21" s="50">
        <f t="shared" si="8"/>
        <v>0</v>
      </c>
      <c r="AH21" s="55">
        <f t="shared" si="9"/>
        <v>0</v>
      </c>
      <c r="AI21" s="56">
        <f t="shared" si="10"/>
        <v>0</v>
      </c>
      <c r="AJ21" s="57">
        <f t="shared" si="11"/>
        <v>0</v>
      </c>
      <c r="AK21" s="58">
        <f t="shared" si="12"/>
        <v>0</v>
      </c>
      <c r="AL21" s="54">
        <f t="shared" si="13"/>
        <v>0</v>
      </c>
      <c r="AM21" s="59">
        <f t="shared" si="14"/>
        <v>0</v>
      </c>
      <c r="AN21" s="54">
        <f t="shared" si="15"/>
        <v>0</v>
      </c>
      <c r="AO21" s="59">
        <f t="shared" si="0"/>
        <v>0</v>
      </c>
      <c r="AP21" s="54">
        <f t="shared" si="16"/>
        <v>0</v>
      </c>
      <c r="AQ21" s="59">
        <f t="shared" si="1"/>
        <v>0</v>
      </c>
      <c r="AR21" s="54">
        <f t="shared" si="17"/>
        <v>0</v>
      </c>
      <c r="AS21" s="59">
        <f t="shared" si="2"/>
        <v>0</v>
      </c>
      <c r="AT21" s="54">
        <f t="shared" si="18"/>
        <v>0</v>
      </c>
      <c r="AU21" s="59">
        <f t="shared" si="3"/>
        <v>0</v>
      </c>
      <c r="AV21" s="129"/>
    </row>
    <row r="22" spans="2:48" x14ac:dyDescent="0.25">
      <c r="B22" s="21" t="str">
        <f>Novembre!B22</f>
        <v xml:space="preserve"> </v>
      </c>
      <c r="C22" s="48"/>
      <c r="D22" s="48"/>
      <c r="E22" s="50">
        <f t="shared" si="4"/>
        <v>0</v>
      </c>
      <c r="F22" s="50">
        <f t="shared" si="5"/>
        <v>0</v>
      </c>
      <c r="G22" s="50">
        <f t="shared" si="6"/>
        <v>0</v>
      </c>
      <c r="H22" s="51"/>
      <c r="I22" s="52"/>
      <c r="J22" s="53"/>
      <c r="K22" s="52"/>
      <c r="L22" s="53"/>
      <c r="M22" s="52"/>
      <c r="N22" s="53"/>
      <c r="O22" s="52"/>
      <c r="P22" s="53"/>
      <c r="Q22" s="52"/>
      <c r="R22" s="53"/>
      <c r="S22" s="52"/>
      <c r="T22" s="53"/>
      <c r="U22" s="52"/>
      <c r="V22" s="53"/>
      <c r="W22" s="52"/>
      <c r="X22" s="53"/>
      <c r="Y22" s="52"/>
      <c r="Z22" s="53"/>
      <c r="AA22" s="52"/>
      <c r="AB22" s="53"/>
      <c r="AC22" s="52"/>
      <c r="AD22" s="53"/>
      <c r="AE22" s="52"/>
      <c r="AF22" s="54">
        <f t="shared" si="7"/>
        <v>0</v>
      </c>
      <c r="AG22" s="50">
        <f t="shared" si="8"/>
        <v>0</v>
      </c>
      <c r="AH22" s="55">
        <f t="shared" si="9"/>
        <v>0</v>
      </c>
      <c r="AI22" s="56">
        <f t="shared" si="10"/>
        <v>0</v>
      </c>
      <c r="AJ22" s="57">
        <f t="shared" si="11"/>
        <v>0</v>
      </c>
      <c r="AK22" s="58">
        <f t="shared" si="12"/>
        <v>0</v>
      </c>
      <c r="AL22" s="54">
        <f t="shared" si="13"/>
        <v>0</v>
      </c>
      <c r="AM22" s="59">
        <f t="shared" si="14"/>
        <v>0</v>
      </c>
      <c r="AN22" s="54">
        <f t="shared" si="15"/>
        <v>0</v>
      </c>
      <c r="AO22" s="59">
        <f t="shared" si="0"/>
        <v>0</v>
      </c>
      <c r="AP22" s="54">
        <f t="shared" si="16"/>
        <v>0</v>
      </c>
      <c r="AQ22" s="59">
        <f t="shared" si="1"/>
        <v>0</v>
      </c>
      <c r="AR22" s="54">
        <f t="shared" si="17"/>
        <v>0</v>
      </c>
      <c r="AS22" s="59">
        <f t="shared" si="2"/>
        <v>0</v>
      </c>
      <c r="AT22" s="54">
        <f t="shared" si="18"/>
        <v>0</v>
      </c>
      <c r="AU22" s="59">
        <f t="shared" si="3"/>
        <v>0</v>
      </c>
      <c r="AV22" s="129"/>
    </row>
    <row r="23" spans="2:48" x14ac:dyDescent="0.25">
      <c r="B23" s="21" t="str">
        <f>Novembre!B23</f>
        <v xml:space="preserve"> </v>
      </c>
      <c r="C23" s="48"/>
      <c r="D23" s="48"/>
      <c r="E23" s="50">
        <f t="shared" si="4"/>
        <v>0</v>
      </c>
      <c r="F23" s="50">
        <f t="shared" si="5"/>
        <v>0</v>
      </c>
      <c r="G23" s="50">
        <f t="shared" si="6"/>
        <v>0</v>
      </c>
      <c r="H23" s="51"/>
      <c r="I23" s="52"/>
      <c r="J23" s="53"/>
      <c r="K23" s="52"/>
      <c r="L23" s="53"/>
      <c r="M23" s="52"/>
      <c r="N23" s="53"/>
      <c r="O23" s="52"/>
      <c r="P23" s="53"/>
      <c r="Q23" s="52"/>
      <c r="R23" s="53"/>
      <c r="S23" s="52"/>
      <c r="T23" s="53"/>
      <c r="U23" s="52"/>
      <c r="V23" s="53"/>
      <c r="W23" s="52"/>
      <c r="X23" s="53"/>
      <c r="Y23" s="52"/>
      <c r="Z23" s="53"/>
      <c r="AA23" s="52"/>
      <c r="AB23" s="53"/>
      <c r="AC23" s="52"/>
      <c r="AD23" s="53"/>
      <c r="AE23" s="52"/>
      <c r="AF23" s="54">
        <f t="shared" si="7"/>
        <v>0</v>
      </c>
      <c r="AG23" s="50">
        <f t="shared" si="8"/>
        <v>0</v>
      </c>
      <c r="AH23" s="55">
        <f t="shared" si="9"/>
        <v>0</v>
      </c>
      <c r="AI23" s="56">
        <f t="shared" si="10"/>
        <v>0</v>
      </c>
      <c r="AJ23" s="57">
        <f t="shared" si="11"/>
        <v>0</v>
      </c>
      <c r="AK23" s="58">
        <f t="shared" si="12"/>
        <v>0</v>
      </c>
      <c r="AL23" s="54">
        <f t="shared" si="13"/>
        <v>0</v>
      </c>
      <c r="AM23" s="59">
        <f t="shared" si="14"/>
        <v>0</v>
      </c>
      <c r="AN23" s="54">
        <f t="shared" si="15"/>
        <v>0</v>
      </c>
      <c r="AO23" s="59">
        <f t="shared" si="0"/>
        <v>0</v>
      </c>
      <c r="AP23" s="54">
        <f t="shared" si="16"/>
        <v>0</v>
      </c>
      <c r="AQ23" s="59">
        <f t="shared" si="1"/>
        <v>0</v>
      </c>
      <c r="AR23" s="54">
        <f t="shared" si="17"/>
        <v>0</v>
      </c>
      <c r="AS23" s="59">
        <f t="shared" si="2"/>
        <v>0</v>
      </c>
      <c r="AT23" s="54">
        <f t="shared" si="18"/>
        <v>0</v>
      </c>
      <c r="AU23" s="59">
        <f t="shared" si="3"/>
        <v>0</v>
      </c>
      <c r="AV23" s="129"/>
    </row>
    <row r="24" spans="2:48" x14ac:dyDescent="0.25">
      <c r="B24" s="21" t="str">
        <f>Novembre!B24</f>
        <v xml:space="preserve"> </v>
      </c>
      <c r="C24" s="48"/>
      <c r="D24" s="48"/>
      <c r="E24" s="50">
        <f t="shared" si="4"/>
        <v>0</v>
      </c>
      <c r="F24" s="50">
        <f t="shared" si="5"/>
        <v>0</v>
      </c>
      <c r="G24" s="50">
        <f t="shared" si="6"/>
        <v>0</v>
      </c>
      <c r="H24" s="51"/>
      <c r="I24" s="52"/>
      <c r="J24" s="53"/>
      <c r="K24" s="52"/>
      <c r="L24" s="53"/>
      <c r="M24" s="52"/>
      <c r="N24" s="53"/>
      <c r="O24" s="52"/>
      <c r="P24" s="53"/>
      <c r="Q24" s="52"/>
      <c r="R24" s="53"/>
      <c r="S24" s="52"/>
      <c r="T24" s="53"/>
      <c r="U24" s="52"/>
      <c r="V24" s="53"/>
      <c r="W24" s="52"/>
      <c r="X24" s="53"/>
      <c r="Y24" s="52"/>
      <c r="Z24" s="53"/>
      <c r="AA24" s="52"/>
      <c r="AB24" s="53"/>
      <c r="AC24" s="52"/>
      <c r="AD24" s="53"/>
      <c r="AE24" s="52"/>
      <c r="AF24" s="54">
        <f t="shared" si="7"/>
        <v>0</v>
      </c>
      <c r="AG24" s="50">
        <f t="shared" si="8"/>
        <v>0</v>
      </c>
      <c r="AH24" s="55">
        <f t="shared" si="9"/>
        <v>0</v>
      </c>
      <c r="AI24" s="56">
        <f t="shared" si="10"/>
        <v>0</v>
      </c>
      <c r="AJ24" s="57">
        <f t="shared" si="11"/>
        <v>0</v>
      </c>
      <c r="AK24" s="58">
        <f t="shared" si="12"/>
        <v>0</v>
      </c>
      <c r="AL24" s="54">
        <f t="shared" si="13"/>
        <v>0</v>
      </c>
      <c r="AM24" s="59">
        <f t="shared" si="14"/>
        <v>0</v>
      </c>
      <c r="AN24" s="54">
        <f t="shared" si="15"/>
        <v>0</v>
      </c>
      <c r="AO24" s="59">
        <f t="shared" si="0"/>
        <v>0</v>
      </c>
      <c r="AP24" s="54">
        <f t="shared" si="16"/>
        <v>0</v>
      </c>
      <c r="AQ24" s="59">
        <f t="shared" si="1"/>
        <v>0</v>
      </c>
      <c r="AR24" s="54">
        <f t="shared" si="17"/>
        <v>0</v>
      </c>
      <c r="AS24" s="59">
        <f t="shared" si="2"/>
        <v>0</v>
      </c>
      <c r="AT24" s="54">
        <f t="shared" si="18"/>
        <v>0</v>
      </c>
      <c r="AU24" s="59">
        <f t="shared" si="3"/>
        <v>0</v>
      </c>
      <c r="AV24" s="129"/>
    </row>
    <row r="25" spans="2:48" x14ac:dyDescent="0.25">
      <c r="B25" s="21" t="str">
        <f>Novembre!B25</f>
        <v xml:space="preserve"> </v>
      </c>
      <c r="C25" s="48"/>
      <c r="D25" s="48"/>
      <c r="E25" s="50">
        <f t="shared" si="4"/>
        <v>0</v>
      </c>
      <c r="F25" s="50">
        <f t="shared" si="5"/>
        <v>0</v>
      </c>
      <c r="G25" s="50">
        <f t="shared" si="6"/>
        <v>0</v>
      </c>
      <c r="H25" s="51"/>
      <c r="I25" s="52"/>
      <c r="J25" s="53"/>
      <c r="K25" s="52"/>
      <c r="L25" s="53"/>
      <c r="M25" s="52"/>
      <c r="N25" s="53"/>
      <c r="O25" s="52"/>
      <c r="P25" s="53"/>
      <c r="Q25" s="52"/>
      <c r="R25" s="53"/>
      <c r="S25" s="52"/>
      <c r="T25" s="53"/>
      <c r="U25" s="52"/>
      <c r="V25" s="53"/>
      <c r="W25" s="52"/>
      <c r="X25" s="53"/>
      <c r="Y25" s="52"/>
      <c r="Z25" s="53"/>
      <c r="AA25" s="52"/>
      <c r="AB25" s="53"/>
      <c r="AC25" s="52"/>
      <c r="AD25" s="53"/>
      <c r="AE25" s="52"/>
      <c r="AF25" s="54">
        <f t="shared" si="7"/>
        <v>0</v>
      </c>
      <c r="AG25" s="50">
        <f t="shared" si="8"/>
        <v>0</v>
      </c>
      <c r="AH25" s="55">
        <f t="shared" si="9"/>
        <v>0</v>
      </c>
      <c r="AI25" s="56">
        <f t="shared" si="10"/>
        <v>0</v>
      </c>
      <c r="AJ25" s="57">
        <f t="shared" si="11"/>
        <v>0</v>
      </c>
      <c r="AK25" s="58">
        <f t="shared" si="12"/>
        <v>0</v>
      </c>
      <c r="AL25" s="54">
        <f t="shared" si="13"/>
        <v>0</v>
      </c>
      <c r="AM25" s="59">
        <f t="shared" si="14"/>
        <v>0</v>
      </c>
      <c r="AN25" s="54">
        <f t="shared" si="15"/>
        <v>0</v>
      </c>
      <c r="AO25" s="59">
        <f t="shared" si="0"/>
        <v>0</v>
      </c>
      <c r="AP25" s="54">
        <f t="shared" si="16"/>
        <v>0</v>
      </c>
      <c r="AQ25" s="59">
        <f t="shared" si="1"/>
        <v>0</v>
      </c>
      <c r="AR25" s="54">
        <f t="shared" si="17"/>
        <v>0</v>
      </c>
      <c r="AS25" s="59">
        <f t="shared" si="2"/>
        <v>0</v>
      </c>
      <c r="AT25" s="54">
        <f t="shared" si="18"/>
        <v>0</v>
      </c>
      <c r="AU25" s="59">
        <f t="shared" si="3"/>
        <v>0</v>
      </c>
      <c r="AV25" s="129"/>
    </row>
    <row r="26" spans="2:48" x14ac:dyDescent="0.25">
      <c r="B26" s="21" t="str">
        <f>Novembre!B26</f>
        <v xml:space="preserve"> </v>
      </c>
      <c r="C26" s="48"/>
      <c r="D26" s="48"/>
      <c r="E26" s="50">
        <f t="shared" si="4"/>
        <v>0</v>
      </c>
      <c r="F26" s="50">
        <f t="shared" si="5"/>
        <v>0</v>
      </c>
      <c r="G26" s="50">
        <f t="shared" si="6"/>
        <v>0</v>
      </c>
      <c r="H26" s="51"/>
      <c r="I26" s="52"/>
      <c r="J26" s="53"/>
      <c r="K26" s="52"/>
      <c r="L26" s="53"/>
      <c r="M26" s="52"/>
      <c r="N26" s="53"/>
      <c r="O26" s="52"/>
      <c r="P26" s="53"/>
      <c r="Q26" s="52"/>
      <c r="R26" s="53"/>
      <c r="S26" s="52"/>
      <c r="T26" s="53"/>
      <c r="U26" s="52"/>
      <c r="V26" s="53"/>
      <c r="W26" s="52"/>
      <c r="X26" s="53"/>
      <c r="Y26" s="52"/>
      <c r="Z26" s="53"/>
      <c r="AA26" s="52"/>
      <c r="AB26" s="53"/>
      <c r="AC26" s="52"/>
      <c r="AD26" s="53"/>
      <c r="AE26" s="52"/>
      <c r="AF26" s="54">
        <f t="shared" si="7"/>
        <v>0</v>
      </c>
      <c r="AG26" s="50">
        <f t="shared" si="8"/>
        <v>0</v>
      </c>
      <c r="AH26" s="55">
        <f t="shared" si="9"/>
        <v>0</v>
      </c>
      <c r="AI26" s="56">
        <f t="shared" si="10"/>
        <v>0</v>
      </c>
      <c r="AJ26" s="57">
        <f t="shared" si="11"/>
        <v>0</v>
      </c>
      <c r="AK26" s="58">
        <f t="shared" si="12"/>
        <v>0</v>
      </c>
      <c r="AL26" s="54">
        <f t="shared" si="13"/>
        <v>0</v>
      </c>
      <c r="AM26" s="59">
        <f t="shared" si="14"/>
        <v>0</v>
      </c>
      <c r="AN26" s="54">
        <f t="shared" si="15"/>
        <v>0</v>
      </c>
      <c r="AO26" s="59">
        <f t="shared" si="0"/>
        <v>0</v>
      </c>
      <c r="AP26" s="54">
        <f t="shared" si="16"/>
        <v>0</v>
      </c>
      <c r="AQ26" s="59">
        <f t="shared" si="1"/>
        <v>0</v>
      </c>
      <c r="AR26" s="54">
        <f t="shared" si="17"/>
        <v>0</v>
      </c>
      <c r="AS26" s="59">
        <f t="shared" si="2"/>
        <v>0</v>
      </c>
      <c r="AT26" s="54">
        <f t="shared" si="18"/>
        <v>0</v>
      </c>
      <c r="AU26" s="59">
        <f t="shared" si="3"/>
        <v>0</v>
      </c>
      <c r="AV26" s="129"/>
    </row>
    <row r="27" spans="2:48" x14ac:dyDescent="0.25">
      <c r="B27" s="21" t="str">
        <f>Novembre!B27</f>
        <v xml:space="preserve"> </v>
      </c>
      <c r="C27" s="48"/>
      <c r="D27" s="48"/>
      <c r="E27" s="50">
        <f t="shared" si="4"/>
        <v>0</v>
      </c>
      <c r="F27" s="50">
        <f t="shared" si="5"/>
        <v>0</v>
      </c>
      <c r="G27" s="50">
        <f t="shared" si="6"/>
        <v>0</v>
      </c>
      <c r="H27" s="51"/>
      <c r="I27" s="52"/>
      <c r="J27" s="53"/>
      <c r="K27" s="52"/>
      <c r="L27" s="53"/>
      <c r="M27" s="52"/>
      <c r="N27" s="53"/>
      <c r="O27" s="52"/>
      <c r="P27" s="53"/>
      <c r="Q27" s="52"/>
      <c r="R27" s="53"/>
      <c r="S27" s="52"/>
      <c r="T27" s="53"/>
      <c r="U27" s="52"/>
      <c r="V27" s="53"/>
      <c r="W27" s="52"/>
      <c r="X27" s="53"/>
      <c r="Y27" s="52"/>
      <c r="Z27" s="53"/>
      <c r="AA27" s="52"/>
      <c r="AB27" s="53"/>
      <c r="AC27" s="52"/>
      <c r="AD27" s="53"/>
      <c r="AE27" s="52"/>
      <c r="AF27" s="54">
        <f t="shared" si="7"/>
        <v>0</v>
      </c>
      <c r="AG27" s="50">
        <f t="shared" si="8"/>
        <v>0</v>
      </c>
      <c r="AH27" s="55">
        <f t="shared" si="9"/>
        <v>0</v>
      </c>
      <c r="AI27" s="56">
        <f t="shared" si="10"/>
        <v>0</v>
      </c>
      <c r="AJ27" s="57">
        <f t="shared" si="11"/>
        <v>0</v>
      </c>
      <c r="AK27" s="58">
        <f t="shared" si="12"/>
        <v>0</v>
      </c>
      <c r="AL27" s="54">
        <f t="shared" si="13"/>
        <v>0</v>
      </c>
      <c r="AM27" s="59">
        <f t="shared" si="14"/>
        <v>0</v>
      </c>
      <c r="AN27" s="54">
        <f t="shared" si="15"/>
        <v>0</v>
      </c>
      <c r="AO27" s="59">
        <f t="shared" si="0"/>
        <v>0</v>
      </c>
      <c r="AP27" s="54">
        <f t="shared" si="16"/>
        <v>0</v>
      </c>
      <c r="AQ27" s="59">
        <f t="shared" si="1"/>
        <v>0</v>
      </c>
      <c r="AR27" s="54">
        <f t="shared" si="17"/>
        <v>0</v>
      </c>
      <c r="AS27" s="59">
        <f t="shared" si="2"/>
        <v>0</v>
      </c>
      <c r="AT27" s="54">
        <f t="shared" si="18"/>
        <v>0</v>
      </c>
      <c r="AU27" s="59">
        <f t="shared" si="3"/>
        <v>0</v>
      </c>
      <c r="AV27" s="129"/>
    </row>
    <row r="28" spans="2:48" x14ac:dyDescent="0.25">
      <c r="B28" s="21" t="str">
        <f>Novembre!B28</f>
        <v xml:space="preserve"> </v>
      </c>
      <c r="C28" s="48"/>
      <c r="D28" s="48"/>
      <c r="E28" s="50">
        <f t="shared" si="4"/>
        <v>0</v>
      </c>
      <c r="F28" s="50">
        <f t="shared" si="5"/>
        <v>0</v>
      </c>
      <c r="G28" s="50">
        <f t="shared" si="6"/>
        <v>0</v>
      </c>
      <c r="H28" s="51"/>
      <c r="I28" s="52"/>
      <c r="J28" s="53"/>
      <c r="K28" s="52"/>
      <c r="L28" s="53"/>
      <c r="M28" s="52"/>
      <c r="N28" s="53"/>
      <c r="O28" s="52"/>
      <c r="P28" s="53"/>
      <c r="Q28" s="52"/>
      <c r="R28" s="53"/>
      <c r="S28" s="52"/>
      <c r="T28" s="53"/>
      <c r="U28" s="52"/>
      <c r="V28" s="53"/>
      <c r="W28" s="52"/>
      <c r="X28" s="53"/>
      <c r="Y28" s="52"/>
      <c r="Z28" s="53"/>
      <c r="AA28" s="52"/>
      <c r="AB28" s="53"/>
      <c r="AC28" s="52"/>
      <c r="AD28" s="53"/>
      <c r="AE28" s="52"/>
      <c r="AF28" s="54">
        <f t="shared" si="7"/>
        <v>0</v>
      </c>
      <c r="AG28" s="50">
        <f t="shared" si="8"/>
        <v>0</v>
      </c>
      <c r="AH28" s="55">
        <f t="shared" si="9"/>
        <v>0</v>
      </c>
      <c r="AI28" s="56">
        <f t="shared" si="10"/>
        <v>0</v>
      </c>
      <c r="AJ28" s="57">
        <f t="shared" si="11"/>
        <v>0</v>
      </c>
      <c r="AK28" s="58">
        <f t="shared" si="12"/>
        <v>0</v>
      </c>
      <c r="AL28" s="54">
        <f t="shared" si="13"/>
        <v>0</v>
      </c>
      <c r="AM28" s="59">
        <f t="shared" si="14"/>
        <v>0</v>
      </c>
      <c r="AN28" s="54">
        <f t="shared" si="15"/>
        <v>0</v>
      </c>
      <c r="AO28" s="59">
        <f t="shared" si="0"/>
        <v>0</v>
      </c>
      <c r="AP28" s="54">
        <f t="shared" si="16"/>
        <v>0</v>
      </c>
      <c r="AQ28" s="59">
        <f t="shared" si="1"/>
        <v>0</v>
      </c>
      <c r="AR28" s="54">
        <f t="shared" si="17"/>
        <v>0</v>
      </c>
      <c r="AS28" s="59">
        <f t="shared" si="2"/>
        <v>0</v>
      </c>
      <c r="AT28" s="54">
        <f t="shared" si="18"/>
        <v>0</v>
      </c>
      <c r="AU28" s="59">
        <f t="shared" si="3"/>
        <v>0</v>
      </c>
      <c r="AV28" s="129"/>
    </row>
    <row r="29" spans="2:48" x14ac:dyDescent="0.25">
      <c r="B29" s="21" t="str">
        <f>Novembre!B29</f>
        <v xml:space="preserve"> </v>
      </c>
      <c r="C29" s="48"/>
      <c r="D29" s="48"/>
      <c r="E29" s="50">
        <f t="shared" si="4"/>
        <v>0</v>
      </c>
      <c r="F29" s="50">
        <f t="shared" si="5"/>
        <v>0</v>
      </c>
      <c r="G29" s="50">
        <f t="shared" si="6"/>
        <v>0</v>
      </c>
      <c r="H29" s="51"/>
      <c r="I29" s="52"/>
      <c r="J29" s="53"/>
      <c r="K29" s="52"/>
      <c r="L29" s="53"/>
      <c r="M29" s="52"/>
      <c r="N29" s="53"/>
      <c r="O29" s="52"/>
      <c r="P29" s="53"/>
      <c r="Q29" s="52"/>
      <c r="R29" s="53"/>
      <c r="S29" s="52"/>
      <c r="T29" s="53"/>
      <c r="U29" s="52"/>
      <c r="V29" s="53"/>
      <c r="W29" s="52"/>
      <c r="X29" s="53"/>
      <c r="Y29" s="52"/>
      <c r="Z29" s="53"/>
      <c r="AA29" s="52"/>
      <c r="AB29" s="53"/>
      <c r="AC29" s="52"/>
      <c r="AD29" s="53"/>
      <c r="AE29" s="52"/>
      <c r="AF29" s="54">
        <f t="shared" si="7"/>
        <v>0</v>
      </c>
      <c r="AG29" s="50">
        <f t="shared" si="8"/>
        <v>0</v>
      </c>
      <c r="AH29" s="55">
        <f t="shared" si="9"/>
        <v>0</v>
      </c>
      <c r="AI29" s="56">
        <f t="shared" si="10"/>
        <v>0</v>
      </c>
      <c r="AJ29" s="57">
        <f t="shared" si="11"/>
        <v>0</v>
      </c>
      <c r="AK29" s="58">
        <f t="shared" si="12"/>
        <v>0</v>
      </c>
      <c r="AL29" s="54">
        <f t="shared" si="13"/>
        <v>0</v>
      </c>
      <c r="AM29" s="59">
        <f t="shared" si="14"/>
        <v>0</v>
      </c>
      <c r="AN29" s="54">
        <f t="shared" si="15"/>
        <v>0</v>
      </c>
      <c r="AO29" s="59">
        <f t="shared" si="0"/>
        <v>0</v>
      </c>
      <c r="AP29" s="54">
        <f t="shared" si="16"/>
        <v>0</v>
      </c>
      <c r="AQ29" s="59">
        <f t="shared" si="1"/>
        <v>0</v>
      </c>
      <c r="AR29" s="54">
        <f t="shared" si="17"/>
        <v>0</v>
      </c>
      <c r="AS29" s="59">
        <f t="shared" si="2"/>
        <v>0</v>
      </c>
      <c r="AT29" s="54">
        <f t="shared" si="18"/>
        <v>0</v>
      </c>
      <c r="AU29" s="59">
        <f t="shared" si="3"/>
        <v>0</v>
      </c>
      <c r="AV29" s="129"/>
    </row>
    <row r="30" spans="2:48" x14ac:dyDescent="0.25">
      <c r="B30" s="21" t="str">
        <f>Novembre!B30</f>
        <v xml:space="preserve"> </v>
      </c>
      <c r="C30" s="48"/>
      <c r="D30" s="48"/>
      <c r="E30" s="50">
        <f t="shared" si="4"/>
        <v>0</v>
      </c>
      <c r="F30" s="50">
        <f t="shared" si="5"/>
        <v>0</v>
      </c>
      <c r="G30" s="50">
        <f t="shared" si="6"/>
        <v>0</v>
      </c>
      <c r="H30" s="51"/>
      <c r="I30" s="52"/>
      <c r="J30" s="53"/>
      <c r="K30" s="52"/>
      <c r="L30" s="53"/>
      <c r="M30" s="52"/>
      <c r="N30" s="53"/>
      <c r="O30" s="52"/>
      <c r="P30" s="53"/>
      <c r="Q30" s="52"/>
      <c r="R30" s="53"/>
      <c r="S30" s="52"/>
      <c r="T30" s="53"/>
      <c r="U30" s="52"/>
      <c r="V30" s="53"/>
      <c r="W30" s="52"/>
      <c r="X30" s="53"/>
      <c r="Y30" s="52"/>
      <c r="Z30" s="53"/>
      <c r="AA30" s="52"/>
      <c r="AB30" s="53"/>
      <c r="AC30" s="52"/>
      <c r="AD30" s="53"/>
      <c r="AE30" s="52"/>
      <c r="AF30" s="54">
        <f t="shared" si="7"/>
        <v>0</v>
      </c>
      <c r="AG30" s="50">
        <f t="shared" si="8"/>
        <v>0</v>
      </c>
      <c r="AH30" s="55">
        <f t="shared" si="9"/>
        <v>0</v>
      </c>
      <c r="AI30" s="56">
        <f t="shared" si="10"/>
        <v>0</v>
      </c>
      <c r="AJ30" s="57">
        <f t="shared" si="11"/>
        <v>0</v>
      </c>
      <c r="AK30" s="58">
        <f t="shared" si="12"/>
        <v>0</v>
      </c>
      <c r="AL30" s="54">
        <f t="shared" si="13"/>
        <v>0</v>
      </c>
      <c r="AM30" s="59">
        <f t="shared" si="14"/>
        <v>0</v>
      </c>
      <c r="AN30" s="54">
        <f t="shared" si="15"/>
        <v>0</v>
      </c>
      <c r="AO30" s="59">
        <f t="shared" si="0"/>
        <v>0</v>
      </c>
      <c r="AP30" s="54">
        <f t="shared" si="16"/>
        <v>0</v>
      </c>
      <c r="AQ30" s="59">
        <f t="shared" si="1"/>
        <v>0</v>
      </c>
      <c r="AR30" s="54">
        <f t="shared" si="17"/>
        <v>0</v>
      </c>
      <c r="AS30" s="59">
        <f t="shared" si="2"/>
        <v>0</v>
      </c>
      <c r="AT30" s="54">
        <f t="shared" si="18"/>
        <v>0</v>
      </c>
      <c r="AU30" s="59">
        <f t="shared" si="3"/>
        <v>0</v>
      </c>
      <c r="AV30" s="129"/>
    </row>
    <row r="31" spans="2:48" x14ac:dyDescent="0.25">
      <c r="B31" s="21" t="str">
        <f>Novembre!B31</f>
        <v xml:space="preserve"> </v>
      </c>
      <c r="C31" s="48"/>
      <c r="D31" s="48"/>
      <c r="E31" s="50">
        <f t="shared" si="4"/>
        <v>0</v>
      </c>
      <c r="F31" s="50">
        <f t="shared" si="5"/>
        <v>0</v>
      </c>
      <c r="G31" s="50">
        <f t="shared" si="6"/>
        <v>0</v>
      </c>
      <c r="H31" s="51"/>
      <c r="I31" s="52"/>
      <c r="J31" s="53"/>
      <c r="K31" s="52"/>
      <c r="L31" s="53"/>
      <c r="M31" s="52"/>
      <c r="N31" s="53"/>
      <c r="O31" s="52"/>
      <c r="P31" s="53"/>
      <c r="Q31" s="52"/>
      <c r="R31" s="53"/>
      <c r="S31" s="52"/>
      <c r="T31" s="53"/>
      <c r="U31" s="52"/>
      <c r="V31" s="53"/>
      <c r="W31" s="52"/>
      <c r="X31" s="53"/>
      <c r="Y31" s="52"/>
      <c r="Z31" s="53"/>
      <c r="AA31" s="52"/>
      <c r="AB31" s="53"/>
      <c r="AC31" s="52"/>
      <c r="AD31" s="53"/>
      <c r="AE31" s="52"/>
      <c r="AF31" s="54">
        <f t="shared" si="7"/>
        <v>0</v>
      </c>
      <c r="AG31" s="50">
        <f t="shared" si="8"/>
        <v>0</v>
      </c>
      <c r="AH31" s="55">
        <f t="shared" si="9"/>
        <v>0</v>
      </c>
      <c r="AI31" s="56">
        <f t="shared" si="10"/>
        <v>0</v>
      </c>
      <c r="AJ31" s="57">
        <f t="shared" si="11"/>
        <v>0</v>
      </c>
      <c r="AK31" s="58">
        <f t="shared" si="12"/>
        <v>0</v>
      </c>
      <c r="AL31" s="54">
        <f t="shared" si="13"/>
        <v>0</v>
      </c>
      <c r="AM31" s="59">
        <f t="shared" si="14"/>
        <v>0</v>
      </c>
      <c r="AN31" s="54">
        <f t="shared" si="15"/>
        <v>0</v>
      </c>
      <c r="AO31" s="59">
        <f t="shared" si="0"/>
        <v>0</v>
      </c>
      <c r="AP31" s="54">
        <f t="shared" si="16"/>
        <v>0</v>
      </c>
      <c r="AQ31" s="59">
        <f t="shared" si="1"/>
        <v>0</v>
      </c>
      <c r="AR31" s="54">
        <f t="shared" si="17"/>
        <v>0</v>
      </c>
      <c r="AS31" s="59">
        <f t="shared" si="2"/>
        <v>0</v>
      </c>
      <c r="AT31" s="54">
        <f t="shared" si="18"/>
        <v>0</v>
      </c>
      <c r="AU31" s="59">
        <f t="shared" si="3"/>
        <v>0</v>
      </c>
      <c r="AV31" s="129"/>
    </row>
    <row r="32" spans="2:48" x14ac:dyDescent="0.25">
      <c r="B32" s="21" t="str">
        <f>Novembre!B32</f>
        <v xml:space="preserve"> </v>
      </c>
      <c r="C32" s="48"/>
      <c r="D32" s="48"/>
      <c r="E32" s="50">
        <f t="shared" si="4"/>
        <v>0</v>
      </c>
      <c r="F32" s="50">
        <f t="shared" si="5"/>
        <v>0</v>
      </c>
      <c r="G32" s="50">
        <f t="shared" si="6"/>
        <v>0</v>
      </c>
      <c r="H32" s="51"/>
      <c r="I32" s="52"/>
      <c r="J32" s="53"/>
      <c r="K32" s="52"/>
      <c r="L32" s="53"/>
      <c r="M32" s="52"/>
      <c r="N32" s="53"/>
      <c r="O32" s="52"/>
      <c r="P32" s="53"/>
      <c r="Q32" s="52"/>
      <c r="R32" s="53"/>
      <c r="S32" s="52"/>
      <c r="T32" s="53"/>
      <c r="U32" s="52"/>
      <c r="V32" s="53"/>
      <c r="W32" s="52"/>
      <c r="X32" s="53"/>
      <c r="Y32" s="52"/>
      <c r="Z32" s="53"/>
      <c r="AA32" s="52"/>
      <c r="AB32" s="53"/>
      <c r="AC32" s="52"/>
      <c r="AD32" s="53"/>
      <c r="AE32" s="52"/>
      <c r="AF32" s="54">
        <f t="shared" si="7"/>
        <v>0</v>
      </c>
      <c r="AG32" s="50">
        <f t="shared" si="8"/>
        <v>0</v>
      </c>
      <c r="AH32" s="55">
        <f t="shared" si="9"/>
        <v>0</v>
      </c>
      <c r="AI32" s="56">
        <f t="shared" si="10"/>
        <v>0</v>
      </c>
      <c r="AJ32" s="57">
        <f t="shared" si="11"/>
        <v>0</v>
      </c>
      <c r="AK32" s="58">
        <f t="shared" si="12"/>
        <v>0</v>
      </c>
      <c r="AL32" s="54">
        <f t="shared" si="13"/>
        <v>0</v>
      </c>
      <c r="AM32" s="59">
        <f t="shared" si="14"/>
        <v>0</v>
      </c>
      <c r="AN32" s="54">
        <f t="shared" si="15"/>
        <v>0</v>
      </c>
      <c r="AO32" s="59">
        <f t="shared" si="0"/>
        <v>0</v>
      </c>
      <c r="AP32" s="54">
        <f t="shared" si="16"/>
        <v>0</v>
      </c>
      <c r="AQ32" s="59">
        <f t="shared" si="1"/>
        <v>0</v>
      </c>
      <c r="AR32" s="54">
        <f t="shared" si="17"/>
        <v>0</v>
      </c>
      <c r="AS32" s="59">
        <f t="shared" si="2"/>
        <v>0</v>
      </c>
      <c r="AT32" s="54">
        <f t="shared" si="18"/>
        <v>0</v>
      </c>
      <c r="AU32" s="59">
        <f t="shared" si="3"/>
        <v>0</v>
      </c>
      <c r="AV32" s="129"/>
    </row>
    <row r="33" spans="2:48" x14ac:dyDescent="0.25">
      <c r="B33" s="21" t="str">
        <f>Novembre!B33</f>
        <v xml:space="preserve"> </v>
      </c>
      <c r="C33" s="48"/>
      <c r="D33" s="48"/>
      <c r="E33" s="50">
        <f t="shared" si="4"/>
        <v>0</v>
      </c>
      <c r="F33" s="50">
        <f t="shared" si="5"/>
        <v>0</v>
      </c>
      <c r="G33" s="50">
        <f t="shared" si="6"/>
        <v>0</v>
      </c>
      <c r="H33" s="51"/>
      <c r="I33" s="52"/>
      <c r="J33" s="53"/>
      <c r="K33" s="52"/>
      <c r="L33" s="53"/>
      <c r="M33" s="52"/>
      <c r="N33" s="53"/>
      <c r="O33" s="52"/>
      <c r="P33" s="53"/>
      <c r="Q33" s="52"/>
      <c r="R33" s="53"/>
      <c r="S33" s="52"/>
      <c r="T33" s="53"/>
      <c r="U33" s="52"/>
      <c r="V33" s="53"/>
      <c r="W33" s="52"/>
      <c r="X33" s="53"/>
      <c r="Y33" s="52"/>
      <c r="Z33" s="53"/>
      <c r="AA33" s="52"/>
      <c r="AB33" s="53"/>
      <c r="AC33" s="52"/>
      <c r="AD33" s="53"/>
      <c r="AE33" s="52"/>
      <c r="AF33" s="54">
        <f t="shared" si="7"/>
        <v>0</v>
      </c>
      <c r="AG33" s="50">
        <f t="shared" si="8"/>
        <v>0</v>
      </c>
      <c r="AH33" s="55">
        <f t="shared" si="9"/>
        <v>0</v>
      </c>
      <c r="AI33" s="56">
        <f t="shared" si="10"/>
        <v>0</v>
      </c>
      <c r="AJ33" s="57">
        <f t="shared" si="11"/>
        <v>0</v>
      </c>
      <c r="AK33" s="58">
        <f t="shared" si="12"/>
        <v>0</v>
      </c>
      <c r="AL33" s="54">
        <f t="shared" si="13"/>
        <v>0</v>
      </c>
      <c r="AM33" s="59">
        <f t="shared" si="14"/>
        <v>0</v>
      </c>
      <c r="AN33" s="54">
        <f t="shared" si="15"/>
        <v>0</v>
      </c>
      <c r="AO33" s="59">
        <f t="shared" si="0"/>
        <v>0</v>
      </c>
      <c r="AP33" s="54">
        <f t="shared" si="16"/>
        <v>0</v>
      </c>
      <c r="AQ33" s="59">
        <f t="shared" si="1"/>
        <v>0</v>
      </c>
      <c r="AR33" s="54">
        <f t="shared" si="17"/>
        <v>0</v>
      </c>
      <c r="AS33" s="59">
        <f t="shared" si="2"/>
        <v>0</v>
      </c>
      <c r="AT33" s="54">
        <f t="shared" si="18"/>
        <v>0</v>
      </c>
      <c r="AU33" s="59">
        <f t="shared" si="3"/>
        <v>0</v>
      </c>
      <c r="AV33" s="129"/>
    </row>
    <row r="34" spans="2:48" x14ac:dyDescent="0.25">
      <c r="B34" s="21" t="str">
        <f>Novembre!B34</f>
        <v xml:space="preserve"> </v>
      </c>
      <c r="C34" s="48"/>
      <c r="D34" s="48"/>
      <c r="E34" s="50">
        <f t="shared" si="4"/>
        <v>0</v>
      </c>
      <c r="F34" s="50">
        <f t="shared" si="5"/>
        <v>0</v>
      </c>
      <c r="G34" s="50">
        <f t="shared" si="6"/>
        <v>0</v>
      </c>
      <c r="H34" s="51"/>
      <c r="I34" s="52"/>
      <c r="J34" s="53"/>
      <c r="K34" s="52"/>
      <c r="L34" s="53"/>
      <c r="M34" s="52"/>
      <c r="N34" s="53"/>
      <c r="O34" s="52"/>
      <c r="P34" s="53"/>
      <c r="Q34" s="52"/>
      <c r="R34" s="53"/>
      <c r="S34" s="52"/>
      <c r="T34" s="53"/>
      <c r="U34" s="52"/>
      <c r="V34" s="53"/>
      <c r="W34" s="52"/>
      <c r="X34" s="53"/>
      <c r="Y34" s="52"/>
      <c r="Z34" s="53"/>
      <c r="AA34" s="52"/>
      <c r="AB34" s="53"/>
      <c r="AC34" s="52"/>
      <c r="AD34" s="53"/>
      <c r="AE34" s="52"/>
      <c r="AF34" s="54">
        <f t="shared" si="7"/>
        <v>0</v>
      </c>
      <c r="AG34" s="50">
        <f t="shared" si="8"/>
        <v>0</v>
      </c>
      <c r="AH34" s="55">
        <f t="shared" si="9"/>
        <v>0</v>
      </c>
      <c r="AI34" s="56">
        <f t="shared" si="10"/>
        <v>0</v>
      </c>
      <c r="AJ34" s="57">
        <f t="shared" si="11"/>
        <v>0</v>
      </c>
      <c r="AK34" s="58">
        <f t="shared" si="12"/>
        <v>0</v>
      </c>
      <c r="AL34" s="54">
        <f t="shared" si="13"/>
        <v>0</v>
      </c>
      <c r="AM34" s="59">
        <f t="shared" si="14"/>
        <v>0</v>
      </c>
      <c r="AN34" s="54">
        <f t="shared" si="15"/>
        <v>0</v>
      </c>
      <c r="AO34" s="59">
        <f t="shared" si="0"/>
        <v>0</v>
      </c>
      <c r="AP34" s="54">
        <f t="shared" si="16"/>
        <v>0</v>
      </c>
      <c r="AQ34" s="59">
        <f t="shared" si="1"/>
        <v>0</v>
      </c>
      <c r="AR34" s="54">
        <f t="shared" si="17"/>
        <v>0</v>
      </c>
      <c r="AS34" s="59">
        <f t="shared" si="2"/>
        <v>0</v>
      </c>
      <c r="AT34" s="54">
        <f t="shared" si="18"/>
        <v>0</v>
      </c>
      <c r="AU34" s="59">
        <f t="shared" si="3"/>
        <v>0</v>
      </c>
      <c r="AV34" s="129"/>
    </row>
    <row r="35" spans="2:48" x14ac:dyDescent="0.25">
      <c r="B35" s="21" t="str">
        <f>Novembre!B35</f>
        <v xml:space="preserve"> </v>
      </c>
      <c r="C35" s="48"/>
      <c r="D35" s="48"/>
      <c r="E35" s="50">
        <f t="shared" si="4"/>
        <v>0</v>
      </c>
      <c r="F35" s="50">
        <f t="shared" si="5"/>
        <v>0</v>
      </c>
      <c r="G35" s="50">
        <f t="shared" si="6"/>
        <v>0</v>
      </c>
      <c r="H35" s="51"/>
      <c r="I35" s="52"/>
      <c r="J35" s="53"/>
      <c r="K35" s="52"/>
      <c r="L35" s="53"/>
      <c r="M35" s="52"/>
      <c r="N35" s="53"/>
      <c r="O35" s="52"/>
      <c r="P35" s="53"/>
      <c r="Q35" s="52"/>
      <c r="R35" s="53"/>
      <c r="S35" s="52"/>
      <c r="T35" s="53"/>
      <c r="U35" s="52"/>
      <c r="V35" s="53"/>
      <c r="W35" s="52"/>
      <c r="X35" s="53"/>
      <c r="Y35" s="52"/>
      <c r="Z35" s="53"/>
      <c r="AA35" s="52"/>
      <c r="AB35" s="53"/>
      <c r="AC35" s="52"/>
      <c r="AD35" s="53"/>
      <c r="AE35" s="52"/>
      <c r="AF35" s="54">
        <f t="shared" si="7"/>
        <v>0</v>
      </c>
      <c r="AG35" s="50">
        <f t="shared" si="8"/>
        <v>0</v>
      </c>
      <c r="AH35" s="55">
        <f t="shared" si="9"/>
        <v>0</v>
      </c>
      <c r="AI35" s="56">
        <f t="shared" si="10"/>
        <v>0</v>
      </c>
      <c r="AJ35" s="57">
        <f t="shared" si="11"/>
        <v>0</v>
      </c>
      <c r="AK35" s="58">
        <f t="shared" si="12"/>
        <v>0</v>
      </c>
      <c r="AL35" s="54">
        <f t="shared" si="13"/>
        <v>0</v>
      </c>
      <c r="AM35" s="59">
        <f t="shared" si="14"/>
        <v>0</v>
      </c>
      <c r="AN35" s="54">
        <f t="shared" si="15"/>
        <v>0</v>
      </c>
      <c r="AO35" s="59">
        <f t="shared" si="0"/>
        <v>0</v>
      </c>
      <c r="AP35" s="54">
        <f t="shared" si="16"/>
        <v>0</v>
      </c>
      <c r="AQ35" s="59">
        <f t="shared" si="1"/>
        <v>0</v>
      </c>
      <c r="AR35" s="54">
        <f t="shared" si="17"/>
        <v>0</v>
      </c>
      <c r="AS35" s="59">
        <f t="shared" si="2"/>
        <v>0</v>
      </c>
      <c r="AT35" s="54">
        <f t="shared" si="18"/>
        <v>0</v>
      </c>
      <c r="AU35" s="59">
        <f t="shared" si="3"/>
        <v>0</v>
      </c>
      <c r="AV35" s="129"/>
    </row>
    <row r="36" spans="2:48" x14ac:dyDescent="0.25">
      <c r="B36" s="21" t="str">
        <f>Novembre!B36</f>
        <v xml:space="preserve"> </v>
      </c>
      <c r="C36" s="48"/>
      <c r="D36" s="48"/>
      <c r="E36" s="50">
        <f t="shared" si="4"/>
        <v>0</v>
      </c>
      <c r="F36" s="50">
        <f t="shared" si="5"/>
        <v>0</v>
      </c>
      <c r="G36" s="50">
        <f t="shared" si="6"/>
        <v>0</v>
      </c>
      <c r="H36" s="51"/>
      <c r="I36" s="52"/>
      <c r="J36" s="53"/>
      <c r="K36" s="52"/>
      <c r="L36" s="53"/>
      <c r="M36" s="52"/>
      <c r="N36" s="53"/>
      <c r="O36" s="52"/>
      <c r="P36" s="53"/>
      <c r="Q36" s="52"/>
      <c r="R36" s="53"/>
      <c r="S36" s="52"/>
      <c r="T36" s="53"/>
      <c r="U36" s="52"/>
      <c r="V36" s="53"/>
      <c r="W36" s="52"/>
      <c r="X36" s="53"/>
      <c r="Y36" s="52"/>
      <c r="Z36" s="53"/>
      <c r="AA36" s="52"/>
      <c r="AB36" s="53"/>
      <c r="AC36" s="52"/>
      <c r="AD36" s="53"/>
      <c r="AE36" s="52"/>
      <c r="AF36" s="54">
        <f t="shared" si="7"/>
        <v>0</v>
      </c>
      <c r="AG36" s="50">
        <f t="shared" si="8"/>
        <v>0</v>
      </c>
      <c r="AH36" s="55">
        <f t="shared" si="9"/>
        <v>0</v>
      </c>
      <c r="AI36" s="56">
        <f t="shared" si="10"/>
        <v>0</v>
      </c>
      <c r="AJ36" s="57">
        <f t="shared" si="11"/>
        <v>0</v>
      </c>
      <c r="AK36" s="58">
        <f t="shared" si="12"/>
        <v>0</v>
      </c>
      <c r="AL36" s="54">
        <f t="shared" si="13"/>
        <v>0</v>
      </c>
      <c r="AM36" s="59">
        <f t="shared" si="14"/>
        <v>0</v>
      </c>
      <c r="AN36" s="54">
        <f t="shared" si="15"/>
        <v>0</v>
      </c>
      <c r="AO36" s="59">
        <f t="shared" si="0"/>
        <v>0</v>
      </c>
      <c r="AP36" s="54">
        <f t="shared" si="16"/>
        <v>0</v>
      </c>
      <c r="AQ36" s="59">
        <f t="shared" si="1"/>
        <v>0</v>
      </c>
      <c r="AR36" s="54">
        <f t="shared" si="17"/>
        <v>0</v>
      </c>
      <c r="AS36" s="59">
        <f t="shared" si="2"/>
        <v>0</v>
      </c>
      <c r="AT36" s="54">
        <f t="shared" si="18"/>
        <v>0</v>
      </c>
      <c r="AU36" s="59">
        <f t="shared" si="3"/>
        <v>0</v>
      </c>
      <c r="AV36" s="129"/>
    </row>
    <row r="37" spans="2:48" x14ac:dyDescent="0.25">
      <c r="B37" s="21" t="str">
        <f>Novembre!B37</f>
        <v xml:space="preserve"> </v>
      </c>
      <c r="C37" s="48"/>
      <c r="D37" s="48"/>
      <c r="E37" s="50">
        <f t="shared" si="4"/>
        <v>0</v>
      </c>
      <c r="F37" s="50">
        <f t="shared" si="5"/>
        <v>0</v>
      </c>
      <c r="G37" s="50">
        <f t="shared" si="6"/>
        <v>0</v>
      </c>
      <c r="H37" s="51"/>
      <c r="I37" s="52"/>
      <c r="J37" s="53"/>
      <c r="K37" s="52"/>
      <c r="L37" s="53"/>
      <c r="M37" s="52"/>
      <c r="N37" s="53"/>
      <c r="O37" s="52"/>
      <c r="P37" s="53"/>
      <c r="Q37" s="52"/>
      <c r="R37" s="53"/>
      <c r="S37" s="52"/>
      <c r="T37" s="53"/>
      <c r="U37" s="52"/>
      <c r="V37" s="53"/>
      <c r="W37" s="52"/>
      <c r="X37" s="53"/>
      <c r="Y37" s="52"/>
      <c r="Z37" s="53"/>
      <c r="AA37" s="52"/>
      <c r="AB37" s="53"/>
      <c r="AC37" s="52"/>
      <c r="AD37" s="53"/>
      <c r="AE37" s="52"/>
      <c r="AF37" s="54">
        <f t="shared" si="7"/>
        <v>0</v>
      </c>
      <c r="AG37" s="50">
        <f t="shared" si="8"/>
        <v>0</v>
      </c>
      <c r="AH37" s="55">
        <f t="shared" si="9"/>
        <v>0</v>
      </c>
      <c r="AI37" s="56">
        <f t="shared" si="10"/>
        <v>0</v>
      </c>
      <c r="AJ37" s="57">
        <f t="shared" si="11"/>
        <v>0</v>
      </c>
      <c r="AK37" s="58">
        <f t="shared" si="12"/>
        <v>0</v>
      </c>
      <c r="AL37" s="54">
        <f t="shared" si="13"/>
        <v>0</v>
      </c>
      <c r="AM37" s="59">
        <f t="shared" si="14"/>
        <v>0</v>
      </c>
      <c r="AN37" s="54">
        <f t="shared" si="15"/>
        <v>0</v>
      </c>
      <c r="AO37" s="59">
        <f t="shared" si="0"/>
        <v>0</v>
      </c>
      <c r="AP37" s="54">
        <f t="shared" si="16"/>
        <v>0</v>
      </c>
      <c r="AQ37" s="59">
        <f t="shared" si="1"/>
        <v>0</v>
      </c>
      <c r="AR37" s="54">
        <f t="shared" si="17"/>
        <v>0</v>
      </c>
      <c r="AS37" s="59">
        <f t="shared" si="2"/>
        <v>0</v>
      </c>
      <c r="AT37" s="54">
        <f t="shared" si="18"/>
        <v>0</v>
      </c>
      <c r="AU37" s="59">
        <f t="shared" si="3"/>
        <v>0</v>
      </c>
      <c r="AV37" s="129"/>
    </row>
    <row r="38" spans="2:48" x14ac:dyDescent="0.25">
      <c r="B38" s="21" t="str">
        <f>Novembre!B38</f>
        <v xml:space="preserve"> </v>
      </c>
      <c r="C38" s="48"/>
      <c r="D38" s="48"/>
      <c r="E38" s="50">
        <f t="shared" si="4"/>
        <v>0</v>
      </c>
      <c r="F38" s="50">
        <f t="shared" si="5"/>
        <v>0</v>
      </c>
      <c r="G38" s="50">
        <f t="shared" si="6"/>
        <v>0</v>
      </c>
      <c r="H38" s="51"/>
      <c r="I38" s="52"/>
      <c r="J38" s="53"/>
      <c r="K38" s="52"/>
      <c r="L38" s="53"/>
      <c r="M38" s="52"/>
      <c r="N38" s="53"/>
      <c r="O38" s="52"/>
      <c r="P38" s="53"/>
      <c r="Q38" s="52"/>
      <c r="R38" s="53"/>
      <c r="S38" s="52"/>
      <c r="T38" s="53"/>
      <c r="U38" s="52"/>
      <c r="V38" s="53"/>
      <c r="W38" s="52"/>
      <c r="X38" s="53"/>
      <c r="Y38" s="52"/>
      <c r="Z38" s="53"/>
      <c r="AA38" s="52"/>
      <c r="AB38" s="53"/>
      <c r="AC38" s="52"/>
      <c r="AD38" s="53"/>
      <c r="AE38" s="52"/>
      <c r="AF38" s="54">
        <f t="shared" si="7"/>
        <v>0</v>
      </c>
      <c r="AG38" s="50">
        <f t="shared" si="8"/>
        <v>0</v>
      </c>
      <c r="AH38" s="55">
        <f t="shared" si="9"/>
        <v>0</v>
      </c>
      <c r="AI38" s="56">
        <f t="shared" si="10"/>
        <v>0</v>
      </c>
      <c r="AJ38" s="57">
        <f t="shared" si="11"/>
        <v>0</v>
      </c>
      <c r="AK38" s="58">
        <f t="shared" si="12"/>
        <v>0</v>
      </c>
      <c r="AL38" s="54">
        <f t="shared" si="13"/>
        <v>0</v>
      </c>
      <c r="AM38" s="59">
        <f t="shared" si="14"/>
        <v>0</v>
      </c>
      <c r="AN38" s="54">
        <f t="shared" si="15"/>
        <v>0</v>
      </c>
      <c r="AO38" s="59">
        <f t="shared" si="0"/>
        <v>0</v>
      </c>
      <c r="AP38" s="54">
        <f t="shared" si="16"/>
        <v>0</v>
      </c>
      <c r="AQ38" s="59">
        <f t="shared" si="1"/>
        <v>0</v>
      </c>
      <c r="AR38" s="54">
        <f t="shared" si="17"/>
        <v>0</v>
      </c>
      <c r="AS38" s="59">
        <f t="shared" si="2"/>
        <v>0</v>
      </c>
      <c r="AT38" s="54">
        <f t="shared" si="18"/>
        <v>0</v>
      </c>
      <c r="AU38" s="59">
        <f t="shared" si="3"/>
        <v>0</v>
      </c>
      <c r="AV38" s="129"/>
    </row>
    <row r="39" spans="2:48" x14ac:dyDescent="0.25">
      <c r="B39" s="21" t="str">
        <f>Novembre!B39</f>
        <v xml:space="preserve"> </v>
      </c>
      <c r="C39" s="48"/>
      <c r="D39" s="48"/>
      <c r="E39" s="50">
        <f t="shared" si="4"/>
        <v>0</v>
      </c>
      <c r="F39" s="50">
        <f t="shared" si="5"/>
        <v>0</v>
      </c>
      <c r="G39" s="50">
        <f t="shared" si="6"/>
        <v>0</v>
      </c>
      <c r="H39" s="51"/>
      <c r="I39" s="52"/>
      <c r="J39" s="53"/>
      <c r="K39" s="52"/>
      <c r="L39" s="53"/>
      <c r="M39" s="52"/>
      <c r="N39" s="53"/>
      <c r="O39" s="52"/>
      <c r="P39" s="53"/>
      <c r="Q39" s="52"/>
      <c r="R39" s="53"/>
      <c r="S39" s="52"/>
      <c r="T39" s="53"/>
      <c r="U39" s="52"/>
      <c r="V39" s="53"/>
      <c r="W39" s="52"/>
      <c r="X39" s="53"/>
      <c r="Y39" s="52"/>
      <c r="Z39" s="53"/>
      <c r="AA39" s="52"/>
      <c r="AB39" s="53"/>
      <c r="AC39" s="52"/>
      <c r="AD39" s="53"/>
      <c r="AE39" s="52"/>
      <c r="AF39" s="54">
        <f t="shared" si="7"/>
        <v>0</v>
      </c>
      <c r="AG39" s="50">
        <f t="shared" si="8"/>
        <v>0</v>
      </c>
      <c r="AH39" s="55">
        <f t="shared" si="9"/>
        <v>0</v>
      </c>
      <c r="AI39" s="56">
        <f t="shared" si="10"/>
        <v>0</v>
      </c>
      <c r="AJ39" s="57">
        <f t="shared" si="11"/>
        <v>0</v>
      </c>
      <c r="AK39" s="58">
        <f t="shared" si="12"/>
        <v>0</v>
      </c>
      <c r="AL39" s="54">
        <f t="shared" si="13"/>
        <v>0</v>
      </c>
      <c r="AM39" s="59">
        <f t="shared" si="14"/>
        <v>0</v>
      </c>
      <c r="AN39" s="54">
        <f t="shared" si="15"/>
        <v>0</v>
      </c>
      <c r="AO39" s="59">
        <f t="shared" si="0"/>
        <v>0</v>
      </c>
      <c r="AP39" s="54">
        <f t="shared" si="16"/>
        <v>0</v>
      </c>
      <c r="AQ39" s="59">
        <f t="shared" si="1"/>
        <v>0</v>
      </c>
      <c r="AR39" s="54">
        <f t="shared" si="17"/>
        <v>0</v>
      </c>
      <c r="AS39" s="59">
        <f t="shared" si="2"/>
        <v>0</v>
      </c>
      <c r="AT39" s="54">
        <f t="shared" si="18"/>
        <v>0</v>
      </c>
      <c r="AU39" s="59">
        <f t="shared" si="3"/>
        <v>0</v>
      </c>
      <c r="AV39" s="129"/>
    </row>
    <row r="40" spans="2:48" x14ac:dyDescent="0.25">
      <c r="B40" s="21" t="str">
        <f>Novembre!B40</f>
        <v xml:space="preserve"> </v>
      </c>
      <c r="C40" s="48"/>
      <c r="D40" s="48"/>
      <c r="E40" s="50">
        <f t="shared" si="4"/>
        <v>0</v>
      </c>
      <c r="F40" s="50">
        <f t="shared" si="5"/>
        <v>0</v>
      </c>
      <c r="G40" s="50">
        <f t="shared" si="6"/>
        <v>0</v>
      </c>
      <c r="H40" s="51"/>
      <c r="I40" s="52"/>
      <c r="J40" s="53"/>
      <c r="K40" s="52"/>
      <c r="L40" s="53"/>
      <c r="M40" s="52"/>
      <c r="N40" s="53"/>
      <c r="O40" s="52"/>
      <c r="P40" s="53"/>
      <c r="Q40" s="52"/>
      <c r="R40" s="53"/>
      <c r="S40" s="52"/>
      <c r="T40" s="53"/>
      <c r="U40" s="52"/>
      <c r="V40" s="53"/>
      <c r="W40" s="52"/>
      <c r="X40" s="53"/>
      <c r="Y40" s="52"/>
      <c r="Z40" s="53"/>
      <c r="AA40" s="52"/>
      <c r="AB40" s="53"/>
      <c r="AC40" s="52"/>
      <c r="AD40" s="53"/>
      <c r="AE40" s="52"/>
      <c r="AF40" s="54">
        <f t="shared" si="7"/>
        <v>0</v>
      </c>
      <c r="AG40" s="50">
        <f t="shared" si="8"/>
        <v>0</v>
      </c>
      <c r="AH40" s="55">
        <f t="shared" si="9"/>
        <v>0</v>
      </c>
      <c r="AI40" s="56">
        <f t="shared" si="10"/>
        <v>0</v>
      </c>
      <c r="AJ40" s="57">
        <f t="shared" si="11"/>
        <v>0</v>
      </c>
      <c r="AK40" s="58">
        <f t="shared" si="12"/>
        <v>0</v>
      </c>
      <c r="AL40" s="54">
        <f t="shared" si="13"/>
        <v>0</v>
      </c>
      <c r="AM40" s="59">
        <f t="shared" si="14"/>
        <v>0</v>
      </c>
      <c r="AN40" s="54">
        <f t="shared" si="15"/>
        <v>0</v>
      </c>
      <c r="AO40" s="59">
        <f t="shared" si="0"/>
        <v>0</v>
      </c>
      <c r="AP40" s="54">
        <f t="shared" si="16"/>
        <v>0</v>
      </c>
      <c r="AQ40" s="59">
        <f t="shared" si="1"/>
        <v>0</v>
      </c>
      <c r="AR40" s="54">
        <f t="shared" si="17"/>
        <v>0</v>
      </c>
      <c r="AS40" s="59">
        <f t="shared" si="2"/>
        <v>0</v>
      </c>
      <c r="AT40" s="54">
        <f t="shared" si="18"/>
        <v>0</v>
      </c>
      <c r="AU40" s="59">
        <f t="shared" si="3"/>
        <v>0</v>
      </c>
      <c r="AV40" s="129"/>
    </row>
    <row r="41" spans="2:48" x14ac:dyDescent="0.25">
      <c r="B41" s="21" t="str">
        <f>Novembre!B41</f>
        <v xml:space="preserve"> </v>
      </c>
      <c r="C41" s="48"/>
      <c r="D41" s="48"/>
      <c r="E41" s="50">
        <f t="shared" si="4"/>
        <v>0</v>
      </c>
      <c r="F41" s="50">
        <f t="shared" si="5"/>
        <v>0</v>
      </c>
      <c r="G41" s="50">
        <f t="shared" si="6"/>
        <v>0</v>
      </c>
      <c r="H41" s="51"/>
      <c r="I41" s="52"/>
      <c r="J41" s="53"/>
      <c r="K41" s="52"/>
      <c r="L41" s="53"/>
      <c r="M41" s="52"/>
      <c r="N41" s="53"/>
      <c r="O41" s="52"/>
      <c r="P41" s="53"/>
      <c r="Q41" s="52"/>
      <c r="R41" s="53"/>
      <c r="S41" s="52"/>
      <c r="T41" s="53"/>
      <c r="U41" s="52"/>
      <c r="V41" s="53"/>
      <c r="W41" s="52"/>
      <c r="X41" s="53"/>
      <c r="Y41" s="52"/>
      <c r="Z41" s="53"/>
      <c r="AA41" s="52"/>
      <c r="AB41" s="53"/>
      <c r="AC41" s="52"/>
      <c r="AD41" s="53"/>
      <c r="AE41" s="52"/>
      <c r="AF41" s="54">
        <f t="shared" si="7"/>
        <v>0</v>
      </c>
      <c r="AG41" s="50">
        <f t="shared" si="8"/>
        <v>0</v>
      </c>
      <c r="AH41" s="55">
        <f t="shared" si="9"/>
        <v>0</v>
      </c>
      <c r="AI41" s="56">
        <f t="shared" si="10"/>
        <v>0</v>
      </c>
      <c r="AJ41" s="57">
        <f t="shared" si="11"/>
        <v>0</v>
      </c>
      <c r="AK41" s="58">
        <f t="shared" si="12"/>
        <v>0</v>
      </c>
      <c r="AL41" s="54">
        <f t="shared" si="13"/>
        <v>0</v>
      </c>
      <c r="AM41" s="59">
        <f t="shared" si="14"/>
        <v>0</v>
      </c>
      <c r="AN41" s="54">
        <f t="shared" si="15"/>
        <v>0</v>
      </c>
      <c r="AO41" s="59">
        <f t="shared" si="0"/>
        <v>0</v>
      </c>
      <c r="AP41" s="54">
        <f t="shared" si="16"/>
        <v>0</v>
      </c>
      <c r="AQ41" s="59">
        <f t="shared" si="1"/>
        <v>0</v>
      </c>
      <c r="AR41" s="54">
        <f t="shared" si="17"/>
        <v>0</v>
      </c>
      <c r="AS41" s="59">
        <f t="shared" si="2"/>
        <v>0</v>
      </c>
      <c r="AT41" s="54">
        <f t="shared" si="18"/>
        <v>0</v>
      </c>
      <c r="AU41" s="59">
        <f t="shared" si="3"/>
        <v>0</v>
      </c>
      <c r="AV41" s="129"/>
    </row>
    <row r="42" spans="2:48" x14ac:dyDescent="0.25">
      <c r="B42" s="21" t="str">
        <f>Novembre!B42</f>
        <v xml:space="preserve"> </v>
      </c>
      <c r="C42" s="48"/>
      <c r="D42" s="48"/>
      <c r="E42" s="50">
        <f t="shared" si="4"/>
        <v>0</v>
      </c>
      <c r="F42" s="50">
        <f t="shared" si="5"/>
        <v>0</v>
      </c>
      <c r="G42" s="50">
        <f t="shared" si="6"/>
        <v>0</v>
      </c>
      <c r="H42" s="51"/>
      <c r="I42" s="52"/>
      <c r="J42" s="53"/>
      <c r="K42" s="52"/>
      <c r="L42" s="53"/>
      <c r="M42" s="52"/>
      <c r="N42" s="53"/>
      <c r="O42" s="52"/>
      <c r="P42" s="53"/>
      <c r="Q42" s="52"/>
      <c r="R42" s="53"/>
      <c r="S42" s="52"/>
      <c r="T42" s="53"/>
      <c r="U42" s="52"/>
      <c r="V42" s="53"/>
      <c r="W42" s="52"/>
      <c r="X42" s="53"/>
      <c r="Y42" s="52"/>
      <c r="Z42" s="53"/>
      <c r="AA42" s="52"/>
      <c r="AB42" s="53"/>
      <c r="AC42" s="52"/>
      <c r="AD42" s="53"/>
      <c r="AE42" s="52"/>
      <c r="AF42" s="54">
        <f t="shared" si="7"/>
        <v>0</v>
      </c>
      <c r="AG42" s="50">
        <f t="shared" si="8"/>
        <v>0</v>
      </c>
      <c r="AH42" s="55">
        <f t="shared" si="9"/>
        <v>0</v>
      </c>
      <c r="AI42" s="56">
        <f t="shared" si="10"/>
        <v>0</v>
      </c>
      <c r="AJ42" s="57">
        <f t="shared" si="11"/>
        <v>0</v>
      </c>
      <c r="AK42" s="58">
        <f t="shared" si="12"/>
        <v>0</v>
      </c>
      <c r="AL42" s="54">
        <f t="shared" si="13"/>
        <v>0</v>
      </c>
      <c r="AM42" s="59">
        <f t="shared" si="14"/>
        <v>0</v>
      </c>
      <c r="AN42" s="54">
        <f t="shared" si="15"/>
        <v>0</v>
      </c>
      <c r="AO42" s="59">
        <f t="shared" si="0"/>
        <v>0</v>
      </c>
      <c r="AP42" s="54">
        <f t="shared" si="16"/>
        <v>0</v>
      </c>
      <c r="AQ42" s="59">
        <f t="shared" si="1"/>
        <v>0</v>
      </c>
      <c r="AR42" s="54">
        <f t="shared" si="17"/>
        <v>0</v>
      </c>
      <c r="AS42" s="59">
        <f t="shared" si="2"/>
        <v>0</v>
      </c>
      <c r="AT42" s="54">
        <f t="shared" si="18"/>
        <v>0</v>
      </c>
      <c r="AU42" s="59">
        <f t="shared" si="3"/>
        <v>0</v>
      </c>
      <c r="AV42" s="129"/>
    </row>
    <row r="43" spans="2:48" x14ac:dyDescent="0.25">
      <c r="B43" s="21" t="str">
        <f>Novembre!B43</f>
        <v xml:space="preserve"> </v>
      </c>
      <c r="C43" s="48"/>
      <c r="D43" s="48"/>
      <c r="E43" s="50">
        <f t="shared" si="4"/>
        <v>0</v>
      </c>
      <c r="F43" s="50">
        <f t="shared" si="5"/>
        <v>0</v>
      </c>
      <c r="G43" s="50">
        <f t="shared" si="6"/>
        <v>0</v>
      </c>
      <c r="H43" s="51"/>
      <c r="I43" s="52"/>
      <c r="J43" s="53"/>
      <c r="K43" s="52"/>
      <c r="L43" s="53"/>
      <c r="M43" s="52"/>
      <c r="N43" s="53"/>
      <c r="O43" s="52"/>
      <c r="P43" s="53"/>
      <c r="Q43" s="52"/>
      <c r="R43" s="53"/>
      <c r="S43" s="52"/>
      <c r="T43" s="53"/>
      <c r="U43" s="52"/>
      <c r="V43" s="53"/>
      <c r="W43" s="52"/>
      <c r="X43" s="53"/>
      <c r="Y43" s="52"/>
      <c r="Z43" s="53"/>
      <c r="AA43" s="52"/>
      <c r="AB43" s="53"/>
      <c r="AC43" s="52"/>
      <c r="AD43" s="53"/>
      <c r="AE43" s="52"/>
      <c r="AF43" s="54">
        <f t="shared" si="7"/>
        <v>0</v>
      </c>
      <c r="AG43" s="50">
        <f t="shared" si="8"/>
        <v>0</v>
      </c>
      <c r="AH43" s="55">
        <f t="shared" si="9"/>
        <v>0</v>
      </c>
      <c r="AI43" s="56">
        <f t="shared" si="10"/>
        <v>0</v>
      </c>
      <c r="AJ43" s="57">
        <f t="shared" si="11"/>
        <v>0</v>
      </c>
      <c r="AK43" s="58">
        <f t="shared" si="12"/>
        <v>0</v>
      </c>
      <c r="AL43" s="54">
        <f t="shared" si="13"/>
        <v>0</v>
      </c>
      <c r="AM43" s="59">
        <f t="shared" si="14"/>
        <v>0</v>
      </c>
      <c r="AN43" s="54">
        <f t="shared" si="15"/>
        <v>0</v>
      </c>
      <c r="AO43" s="59">
        <f t="shared" si="0"/>
        <v>0</v>
      </c>
      <c r="AP43" s="54">
        <f t="shared" si="16"/>
        <v>0</v>
      </c>
      <c r="AQ43" s="59">
        <f t="shared" si="1"/>
        <v>0</v>
      </c>
      <c r="AR43" s="54">
        <f t="shared" si="17"/>
        <v>0</v>
      </c>
      <c r="AS43" s="59">
        <f t="shared" si="2"/>
        <v>0</v>
      </c>
      <c r="AT43" s="54">
        <f t="shared" si="18"/>
        <v>0</v>
      </c>
      <c r="AU43" s="59">
        <f t="shared" si="3"/>
        <v>0</v>
      </c>
      <c r="AV43" s="129"/>
    </row>
    <row r="44" spans="2:48" x14ac:dyDescent="0.25">
      <c r="B44" s="21" t="str">
        <f>Novembre!B44</f>
        <v xml:space="preserve"> </v>
      </c>
      <c r="C44" s="48"/>
      <c r="D44" s="48"/>
      <c r="E44" s="50">
        <f t="shared" si="4"/>
        <v>0</v>
      </c>
      <c r="F44" s="50">
        <f t="shared" si="5"/>
        <v>0</v>
      </c>
      <c r="G44" s="50">
        <f t="shared" si="6"/>
        <v>0</v>
      </c>
      <c r="H44" s="51"/>
      <c r="I44" s="52"/>
      <c r="J44" s="53"/>
      <c r="K44" s="52"/>
      <c r="L44" s="53"/>
      <c r="M44" s="52"/>
      <c r="N44" s="53"/>
      <c r="O44" s="52"/>
      <c r="P44" s="53"/>
      <c r="Q44" s="52"/>
      <c r="R44" s="53"/>
      <c r="S44" s="52"/>
      <c r="T44" s="53"/>
      <c r="U44" s="52"/>
      <c r="V44" s="53"/>
      <c r="W44" s="52"/>
      <c r="X44" s="53"/>
      <c r="Y44" s="52"/>
      <c r="Z44" s="53"/>
      <c r="AA44" s="52"/>
      <c r="AB44" s="53"/>
      <c r="AC44" s="52"/>
      <c r="AD44" s="53"/>
      <c r="AE44" s="52"/>
      <c r="AF44" s="54">
        <f t="shared" si="7"/>
        <v>0</v>
      </c>
      <c r="AG44" s="50">
        <f t="shared" si="8"/>
        <v>0</v>
      </c>
      <c r="AH44" s="55">
        <f t="shared" si="9"/>
        <v>0</v>
      </c>
      <c r="AI44" s="56">
        <f t="shared" si="10"/>
        <v>0</v>
      </c>
      <c r="AJ44" s="57">
        <f t="shared" si="11"/>
        <v>0</v>
      </c>
      <c r="AK44" s="58">
        <f t="shared" si="12"/>
        <v>0</v>
      </c>
      <c r="AL44" s="54">
        <f t="shared" si="13"/>
        <v>0</v>
      </c>
      <c r="AM44" s="59">
        <f t="shared" si="14"/>
        <v>0</v>
      </c>
      <c r="AN44" s="54">
        <f t="shared" si="15"/>
        <v>0</v>
      </c>
      <c r="AO44" s="59">
        <f t="shared" si="0"/>
        <v>0</v>
      </c>
      <c r="AP44" s="54">
        <f t="shared" si="16"/>
        <v>0</v>
      </c>
      <c r="AQ44" s="59">
        <f t="shared" si="1"/>
        <v>0</v>
      </c>
      <c r="AR44" s="54">
        <f t="shared" si="17"/>
        <v>0</v>
      </c>
      <c r="AS44" s="59">
        <f t="shared" si="2"/>
        <v>0</v>
      </c>
      <c r="AT44" s="54">
        <f t="shared" si="18"/>
        <v>0</v>
      </c>
      <c r="AU44" s="59">
        <f t="shared" si="3"/>
        <v>0</v>
      </c>
      <c r="AV44" s="129"/>
    </row>
    <row r="45" spans="2:48" x14ac:dyDescent="0.25">
      <c r="B45" s="21" t="str">
        <f>Novembre!B45</f>
        <v xml:space="preserve"> </v>
      </c>
      <c r="C45" s="48"/>
      <c r="D45" s="48"/>
      <c r="E45" s="50">
        <f t="shared" si="4"/>
        <v>0</v>
      </c>
      <c r="F45" s="50">
        <f t="shared" si="5"/>
        <v>0</v>
      </c>
      <c r="G45" s="50">
        <f t="shared" si="6"/>
        <v>0</v>
      </c>
      <c r="H45" s="51"/>
      <c r="I45" s="52"/>
      <c r="J45" s="53"/>
      <c r="K45" s="52"/>
      <c r="L45" s="53"/>
      <c r="M45" s="52"/>
      <c r="N45" s="53"/>
      <c r="O45" s="52"/>
      <c r="P45" s="53"/>
      <c r="Q45" s="52"/>
      <c r="R45" s="53"/>
      <c r="S45" s="52"/>
      <c r="T45" s="53"/>
      <c r="U45" s="52"/>
      <c r="V45" s="53"/>
      <c r="W45" s="52"/>
      <c r="X45" s="53"/>
      <c r="Y45" s="52"/>
      <c r="Z45" s="53"/>
      <c r="AA45" s="52"/>
      <c r="AB45" s="53"/>
      <c r="AC45" s="52"/>
      <c r="AD45" s="53"/>
      <c r="AE45" s="52"/>
      <c r="AF45" s="54">
        <f t="shared" si="7"/>
        <v>0</v>
      </c>
      <c r="AG45" s="50">
        <f t="shared" si="8"/>
        <v>0</v>
      </c>
      <c r="AH45" s="55">
        <f t="shared" si="9"/>
        <v>0</v>
      </c>
      <c r="AI45" s="56">
        <f t="shared" si="10"/>
        <v>0</v>
      </c>
      <c r="AJ45" s="57">
        <f t="shared" si="11"/>
        <v>0</v>
      </c>
      <c r="AK45" s="58">
        <f t="shared" si="12"/>
        <v>0</v>
      </c>
      <c r="AL45" s="54">
        <f t="shared" si="13"/>
        <v>0</v>
      </c>
      <c r="AM45" s="59">
        <f t="shared" si="14"/>
        <v>0</v>
      </c>
      <c r="AN45" s="54">
        <f t="shared" si="15"/>
        <v>0</v>
      </c>
      <c r="AO45" s="59">
        <f t="shared" si="0"/>
        <v>0</v>
      </c>
      <c r="AP45" s="54">
        <f t="shared" si="16"/>
        <v>0</v>
      </c>
      <c r="AQ45" s="59">
        <f t="shared" si="1"/>
        <v>0</v>
      </c>
      <c r="AR45" s="54">
        <f t="shared" si="17"/>
        <v>0</v>
      </c>
      <c r="AS45" s="59">
        <f t="shared" si="2"/>
        <v>0</v>
      </c>
      <c r="AT45" s="54">
        <f t="shared" si="18"/>
        <v>0</v>
      </c>
      <c r="AU45" s="59">
        <f t="shared" si="3"/>
        <v>0</v>
      </c>
      <c r="AV45" s="129"/>
    </row>
    <row r="46" spans="2:48" x14ac:dyDescent="0.25">
      <c r="B46" s="21" t="str">
        <f>Novembre!B46</f>
        <v xml:space="preserve"> </v>
      </c>
      <c r="C46" s="48"/>
      <c r="D46" s="48"/>
      <c r="E46" s="50">
        <f t="shared" si="4"/>
        <v>0</v>
      </c>
      <c r="F46" s="50">
        <f t="shared" si="5"/>
        <v>0</v>
      </c>
      <c r="G46" s="50">
        <f t="shared" si="6"/>
        <v>0</v>
      </c>
      <c r="H46" s="51"/>
      <c r="I46" s="52"/>
      <c r="J46" s="53"/>
      <c r="K46" s="52"/>
      <c r="L46" s="53"/>
      <c r="M46" s="52"/>
      <c r="N46" s="53"/>
      <c r="O46" s="52"/>
      <c r="P46" s="53"/>
      <c r="Q46" s="52"/>
      <c r="R46" s="53"/>
      <c r="S46" s="52"/>
      <c r="T46" s="53"/>
      <c r="U46" s="52"/>
      <c r="V46" s="53"/>
      <c r="W46" s="52"/>
      <c r="X46" s="53"/>
      <c r="Y46" s="52"/>
      <c r="Z46" s="53"/>
      <c r="AA46" s="52"/>
      <c r="AB46" s="53"/>
      <c r="AC46" s="52"/>
      <c r="AD46" s="53"/>
      <c r="AE46" s="52"/>
      <c r="AF46" s="54">
        <f t="shared" si="7"/>
        <v>0</v>
      </c>
      <c r="AG46" s="50">
        <f t="shared" si="8"/>
        <v>0</v>
      </c>
      <c r="AH46" s="55">
        <f t="shared" si="9"/>
        <v>0</v>
      </c>
      <c r="AI46" s="56">
        <f t="shared" si="10"/>
        <v>0</v>
      </c>
      <c r="AJ46" s="57">
        <f t="shared" si="11"/>
        <v>0</v>
      </c>
      <c r="AK46" s="58">
        <f t="shared" si="12"/>
        <v>0</v>
      </c>
      <c r="AL46" s="54">
        <f t="shared" si="13"/>
        <v>0</v>
      </c>
      <c r="AM46" s="59">
        <f t="shared" si="14"/>
        <v>0</v>
      </c>
      <c r="AN46" s="54">
        <f t="shared" si="15"/>
        <v>0</v>
      </c>
      <c r="AO46" s="59">
        <f t="shared" si="0"/>
        <v>0</v>
      </c>
      <c r="AP46" s="54">
        <f t="shared" si="16"/>
        <v>0</v>
      </c>
      <c r="AQ46" s="59">
        <f t="shared" si="1"/>
        <v>0</v>
      </c>
      <c r="AR46" s="54">
        <f t="shared" si="17"/>
        <v>0</v>
      </c>
      <c r="AS46" s="59">
        <f t="shared" si="2"/>
        <v>0</v>
      </c>
      <c r="AT46" s="54">
        <f t="shared" si="18"/>
        <v>0</v>
      </c>
      <c r="AU46" s="59">
        <f t="shared" si="3"/>
        <v>0</v>
      </c>
      <c r="AV46" s="129"/>
    </row>
    <row r="47" spans="2:48" x14ac:dyDescent="0.25">
      <c r="B47" s="21" t="str">
        <f>Novembre!B47</f>
        <v xml:space="preserve"> </v>
      </c>
      <c r="C47" s="48"/>
      <c r="D47" s="48"/>
      <c r="E47" s="50">
        <f t="shared" si="4"/>
        <v>0</v>
      </c>
      <c r="F47" s="50">
        <f t="shared" si="5"/>
        <v>0</v>
      </c>
      <c r="G47" s="50">
        <f t="shared" si="6"/>
        <v>0</v>
      </c>
      <c r="H47" s="51"/>
      <c r="I47" s="52"/>
      <c r="J47" s="53"/>
      <c r="K47" s="52"/>
      <c r="L47" s="53"/>
      <c r="M47" s="52"/>
      <c r="N47" s="53"/>
      <c r="O47" s="52"/>
      <c r="P47" s="53"/>
      <c r="Q47" s="52"/>
      <c r="R47" s="53"/>
      <c r="S47" s="52"/>
      <c r="T47" s="53"/>
      <c r="U47" s="52"/>
      <c r="V47" s="53"/>
      <c r="W47" s="52"/>
      <c r="X47" s="53"/>
      <c r="Y47" s="52"/>
      <c r="Z47" s="53"/>
      <c r="AA47" s="52"/>
      <c r="AB47" s="53"/>
      <c r="AC47" s="52"/>
      <c r="AD47" s="53"/>
      <c r="AE47" s="52"/>
      <c r="AF47" s="54">
        <f t="shared" si="7"/>
        <v>0</v>
      </c>
      <c r="AG47" s="50">
        <f t="shared" si="8"/>
        <v>0</v>
      </c>
      <c r="AH47" s="55">
        <f t="shared" si="9"/>
        <v>0</v>
      </c>
      <c r="AI47" s="56">
        <f t="shared" si="10"/>
        <v>0</v>
      </c>
      <c r="AJ47" s="57">
        <f t="shared" si="11"/>
        <v>0</v>
      </c>
      <c r="AK47" s="58">
        <f t="shared" si="12"/>
        <v>0</v>
      </c>
      <c r="AL47" s="54">
        <f t="shared" si="13"/>
        <v>0</v>
      </c>
      <c r="AM47" s="59">
        <f t="shared" si="14"/>
        <v>0</v>
      </c>
      <c r="AN47" s="54">
        <f t="shared" si="15"/>
        <v>0</v>
      </c>
      <c r="AO47" s="59">
        <f t="shared" si="0"/>
        <v>0</v>
      </c>
      <c r="AP47" s="54">
        <f t="shared" si="16"/>
        <v>0</v>
      </c>
      <c r="AQ47" s="59">
        <f t="shared" si="1"/>
        <v>0</v>
      </c>
      <c r="AR47" s="54">
        <f t="shared" si="17"/>
        <v>0</v>
      </c>
      <c r="AS47" s="59">
        <f t="shared" si="2"/>
        <v>0</v>
      </c>
      <c r="AT47" s="54">
        <f t="shared" si="18"/>
        <v>0</v>
      </c>
      <c r="AU47" s="59">
        <f t="shared" si="3"/>
        <v>0</v>
      </c>
      <c r="AV47" s="129"/>
    </row>
    <row r="48" spans="2:48" x14ac:dyDescent="0.25">
      <c r="B48" s="21" t="str">
        <f>Novembre!B48</f>
        <v xml:space="preserve"> </v>
      </c>
      <c r="C48" s="48"/>
      <c r="D48" s="48"/>
      <c r="E48" s="50">
        <f t="shared" si="4"/>
        <v>0</v>
      </c>
      <c r="F48" s="50">
        <f t="shared" si="5"/>
        <v>0</v>
      </c>
      <c r="G48" s="50">
        <f t="shared" si="6"/>
        <v>0</v>
      </c>
      <c r="H48" s="51"/>
      <c r="I48" s="52"/>
      <c r="J48" s="53"/>
      <c r="K48" s="52"/>
      <c r="L48" s="53"/>
      <c r="M48" s="52"/>
      <c r="N48" s="53"/>
      <c r="O48" s="52"/>
      <c r="P48" s="53"/>
      <c r="Q48" s="52"/>
      <c r="R48" s="53"/>
      <c r="S48" s="52"/>
      <c r="T48" s="53"/>
      <c r="U48" s="52"/>
      <c r="V48" s="53"/>
      <c r="W48" s="52"/>
      <c r="X48" s="53"/>
      <c r="Y48" s="52"/>
      <c r="Z48" s="53"/>
      <c r="AA48" s="52"/>
      <c r="AB48" s="53"/>
      <c r="AC48" s="52"/>
      <c r="AD48" s="53"/>
      <c r="AE48" s="52"/>
      <c r="AF48" s="54">
        <f t="shared" si="7"/>
        <v>0</v>
      </c>
      <c r="AG48" s="50">
        <f t="shared" si="8"/>
        <v>0</v>
      </c>
      <c r="AH48" s="55">
        <f t="shared" si="9"/>
        <v>0</v>
      </c>
      <c r="AI48" s="56">
        <f t="shared" si="10"/>
        <v>0</v>
      </c>
      <c r="AJ48" s="57">
        <f t="shared" si="11"/>
        <v>0</v>
      </c>
      <c r="AK48" s="58">
        <f t="shared" si="12"/>
        <v>0</v>
      </c>
      <c r="AL48" s="54">
        <f t="shared" si="13"/>
        <v>0</v>
      </c>
      <c r="AM48" s="59">
        <f t="shared" si="14"/>
        <v>0</v>
      </c>
      <c r="AN48" s="54">
        <f t="shared" si="15"/>
        <v>0</v>
      </c>
      <c r="AO48" s="59">
        <f t="shared" si="0"/>
        <v>0</v>
      </c>
      <c r="AP48" s="54">
        <f t="shared" si="16"/>
        <v>0</v>
      </c>
      <c r="AQ48" s="59">
        <f t="shared" si="1"/>
        <v>0</v>
      </c>
      <c r="AR48" s="54">
        <f t="shared" si="17"/>
        <v>0</v>
      </c>
      <c r="AS48" s="59">
        <f t="shared" si="2"/>
        <v>0</v>
      </c>
      <c r="AT48" s="54">
        <f t="shared" si="18"/>
        <v>0</v>
      </c>
      <c r="AU48" s="59">
        <f t="shared" si="3"/>
        <v>0</v>
      </c>
      <c r="AV48" s="129"/>
    </row>
    <row r="49" spans="2:48" x14ac:dyDescent="0.25">
      <c r="B49" s="21" t="str">
        <f>Novembre!B49</f>
        <v xml:space="preserve"> </v>
      </c>
      <c r="C49" s="48"/>
      <c r="D49" s="48"/>
      <c r="E49" s="50">
        <f t="shared" si="4"/>
        <v>0</v>
      </c>
      <c r="F49" s="50">
        <f t="shared" si="5"/>
        <v>0</v>
      </c>
      <c r="G49" s="50">
        <f t="shared" si="6"/>
        <v>0</v>
      </c>
      <c r="H49" s="51"/>
      <c r="I49" s="52"/>
      <c r="J49" s="53"/>
      <c r="K49" s="52"/>
      <c r="L49" s="53"/>
      <c r="M49" s="52"/>
      <c r="N49" s="53"/>
      <c r="O49" s="52"/>
      <c r="P49" s="53"/>
      <c r="Q49" s="52"/>
      <c r="R49" s="53"/>
      <c r="S49" s="52"/>
      <c r="T49" s="53"/>
      <c r="U49" s="52"/>
      <c r="V49" s="53"/>
      <c r="W49" s="52"/>
      <c r="X49" s="53"/>
      <c r="Y49" s="52"/>
      <c r="Z49" s="53"/>
      <c r="AA49" s="52"/>
      <c r="AB49" s="53"/>
      <c r="AC49" s="52"/>
      <c r="AD49" s="53"/>
      <c r="AE49" s="52"/>
      <c r="AF49" s="54">
        <f t="shared" si="7"/>
        <v>0</v>
      </c>
      <c r="AG49" s="50">
        <f t="shared" si="8"/>
        <v>0</v>
      </c>
      <c r="AH49" s="55">
        <f t="shared" si="9"/>
        <v>0</v>
      </c>
      <c r="AI49" s="56">
        <f t="shared" si="10"/>
        <v>0</v>
      </c>
      <c r="AJ49" s="57">
        <f t="shared" si="11"/>
        <v>0</v>
      </c>
      <c r="AK49" s="58">
        <f t="shared" si="12"/>
        <v>0</v>
      </c>
      <c r="AL49" s="54">
        <f t="shared" si="13"/>
        <v>0</v>
      </c>
      <c r="AM49" s="59">
        <f t="shared" si="14"/>
        <v>0</v>
      </c>
      <c r="AN49" s="54">
        <f t="shared" si="15"/>
        <v>0</v>
      </c>
      <c r="AO49" s="59">
        <f t="shared" si="0"/>
        <v>0</v>
      </c>
      <c r="AP49" s="54">
        <f t="shared" si="16"/>
        <v>0</v>
      </c>
      <c r="AQ49" s="59">
        <f t="shared" si="1"/>
        <v>0</v>
      </c>
      <c r="AR49" s="54">
        <f t="shared" si="17"/>
        <v>0</v>
      </c>
      <c r="AS49" s="59">
        <f t="shared" si="2"/>
        <v>0</v>
      </c>
      <c r="AT49" s="54">
        <f t="shared" si="18"/>
        <v>0</v>
      </c>
      <c r="AU49" s="59">
        <f t="shared" si="3"/>
        <v>0</v>
      </c>
      <c r="AV49" s="129"/>
    </row>
    <row r="50" spans="2:48" x14ac:dyDescent="0.25">
      <c r="B50" s="21" t="str">
        <f>Novembre!B50</f>
        <v xml:space="preserve"> </v>
      </c>
      <c r="C50" s="48"/>
      <c r="D50" s="48"/>
      <c r="E50" s="50">
        <f t="shared" si="4"/>
        <v>0</v>
      </c>
      <c r="F50" s="50">
        <f t="shared" si="5"/>
        <v>0</v>
      </c>
      <c r="G50" s="50">
        <f t="shared" si="6"/>
        <v>0</v>
      </c>
      <c r="H50" s="51"/>
      <c r="I50" s="52"/>
      <c r="J50" s="53"/>
      <c r="K50" s="52"/>
      <c r="L50" s="53"/>
      <c r="M50" s="52"/>
      <c r="N50" s="53"/>
      <c r="O50" s="52"/>
      <c r="P50" s="53"/>
      <c r="Q50" s="52"/>
      <c r="R50" s="53"/>
      <c r="S50" s="52"/>
      <c r="T50" s="53"/>
      <c r="U50" s="52"/>
      <c r="V50" s="53"/>
      <c r="W50" s="52"/>
      <c r="X50" s="53"/>
      <c r="Y50" s="52"/>
      <c r="Z50" s="53"/>
      <c r="AA50" s="52"/>
      <c r="AB50" s="53"/>
      <c r="AC50" s="52"/>
      <c r="AD50" s="53"/>
      <c r="AE50" s="52"/>
      <c r="AF50" s="54">
        <f t="shared" si="7"/>
        <v>0</v>
      </c>
      <c r="AG50" s="50">
        <f t="shared" si="8"/>
        <v>0</v>
      </c>
      <c r="AH50" s="55">
        <f t="shared" si="9"/>
        <v>0</v>
      </c>
      <c r="AI50" s="56">
        <f t="shared" si="10"/>
        <v>0</v>
      </c>
      <c r="AJ50" s="57">
        <f t="shared" si="11"/>
        <v>0</v>
      </c>
      <c r="AK50" s="58">
        <f t="shared" si="12"/>
        <v>0</v>
      </c>
      <c r="AL50" s="54">
        <f t="shared" si="13"/>
        <v>0</v>
      </c>
      <c r="AM50" s="59">
        <f t="shared" si="14"/>
        <v>0</v>
      </c>
      <c r="AN50" s="54">
        <f t="shared" si="15"/>
        <v>0</v>
      </c>
      <c r="AO50" s="59">
        <f t="shared" si="0"/>
        <v>0</v>
      </c>
      <c r="AP50" s="54">
        <f t="shared" si="16"/>
        <v>0</v>
      </c>
      <c r="AQ50" s="59">
        <f t="shared" si="1"/>
        <v>0</v>
      </c>
      <c r="AR50" s="54">
        <f t="shared" si="17"/>
        <v>0</v>
      </c>
      <c r="AS50" s="59">
        <f t="shared" si="2"/>
        <v>0</v>
      </c>
      <c r="AT50" s="54">
        <f t="shared" si="18"/>
        <v>0</v>
      </c>
      <c r="AU50" s="59">
        <f t="shared" si="3"/>
        <v>0</v>
      </c>
      <c r="AV50" s="129"/>
    </row>
    <row r="51" spans="2:48" x14ac:dyDescent="0.25">
      <c r="B51" s="21" t="str">
        <f>Novembre!B51</f>
        <v xml:space="preserve"> </v>
      </c>
      <c r="C51" s="48"/>
      <c r="D51" s="48"/>
      <c r="E51" s="50">
        <f t="shared" si="4"/>
        <v>0</v>
      </c>
      <c r="F51" s="50">
        <f t="shared" si="5"/>
        <v>0</v>
      </c>
      <c r="G51" s="50">
        <f t="shared" si="6"/>
        <v>0</v>
      </c>
      <c r="H51" s="51"/>
      <c r="I51" s="52"/>
      <c r="J51" s="53"/>
      <c r="K51" s="52"/>
      <c r="L51" s="53"/>
      <c r="M51" s="52"/>
      <c r="N51" s="53"/>
      <c r="O51" s="52"/>
      <c r="P51" s="53"/>
      <c r="Q51" s="52"/>
      <c r="R51" s="53"/>
      <c r="S51" s="52"/>
      <c r="T51" s="53"/>
      <c r="U51" s="52"/>
      <c r="V51" s="53"/>
      <c r="W51" s="52"/>
      <c r="X51" s="53"/>
      <c r="Y51" s="52"/>
      <c r="Z51" s="53"/>
      <c r="AA51" s="52"/>
      <c r="AB51" s="53"/>
      <c r="AC51" s="52"/>
      <c r="AD51" s="53"/>
      <c r="AE51" s="52"/>
      <c r="AF51" s="54">
        <f t="shared" si="7"/>
        <v>0</v>
      </c>
      <c r="AG51" s="50">
        <f t="shared" si="8"/>
        <v>0</v>
      </c>
      <c r="AH51" s="55">
        <f t="shared" si="9"/>
        <v>0</v>
      </c>
      <c r="AI51" s="56">
        <f t="shared" si="10"/>
        <v>0</v>
      </c>
      <c r="AJ51" s="57">
        <f t="shared" si="11"/>
        <v>0</v>
      </c>
      <c r="AK51" s="58">
        <f t="shared" si="12"/>
        <v>0</v>
      </c>
      <c r="AL51" s="54">
        <f t="shared" si="13"/>
        <v>0</v>
      </c>
      <c r="AM51" s="59">
        <f t="shared" si="14"/>
        <v>0</v>
      </c>
      <c r="AN51" s="54">
        <f t="shared" si="15"/>
        <v>0</v>
      </c>
      <c r="AO51" s="59">
        <f t="shared" si="0"/>
        <v>0</v>
      </c>
      <c r="AP51" s="54">
        <f t="shared" si="16"/>
        <v>0</v>
      </c>
      <c r="AQ51" s="59">
        <f t="shared" si="1"/>
        <v>0</v>
      </c>
      <c r="AR51" s="54">
        <f t="shared" si="17"/>
        <v>0</v>
      </c>
      <c r="AS51" s="59">
        <f t="shared" si="2"/>
        <v>0</v>
      </c>
      <c r="AT51" s="54">
        <f t="shared" si="18"/>
        <v>0</v>
      </c>
      <c r="AU51" s="59">
        <f t="shared" si="3"/>
        <v>0</v>
      </c>
      <c r="AV51" s="129"/>
    </row>
    <row r="52" spans="2:48" x14ac:dyDescent="0.25">
      <c r="B52" s="21" t="str">
        <f>Novembre!B52</f>
        <v xml:space="preserve"> </v>
      </c>
      <c r="C52" s="48"/>
      <c r="D52" s="48"/>
      <c r="E52" s="50">
        <f t="shared" si="4"/>
        <v>0</v>
      </c>
      <c r="F52" s="50">
        <f t="shared" si="5"/>
        <v>0</v>
      </c>
      <c r="G52" s="50">
        <f t="shared" si="6"/>
        <v>0</v>
      </c>
      <c r="H52" s="51"/>
      <c r="I52" s="52"/>
      <c r="J52" s="53"/>
      <c r="K52" s="52"/>
      <c r="L52" s="53"/>
      <c r="M52" s="52"/>
      <c r="N52" s="53"/>
      <c r="O52" s="52"/>
      <c r="P52" s="53"/>
      <c r="Q52" s="52"/>
      <c r="R52" s="53"/>
      <c r="S52" s="52"/>
      <c r="T52" s="53"/>
      <c r="U52" s="52"/>
      <c r="V52" s="53"/>
      <c r="W52" s="52"/>
      <c r="X52" s="53"/>
      <c r="Y52" s="52"/>
      <c r="Z52" s="53"/>
      <c r="AA52" s="52"/>
      <c r="AB52" s="53"/>
      <c r="AC52" s="52"/>
      <c r="AD52" s="53"/>
      <c r="AE52" s="52"/>
      <c r="AF52" s="54">
        <f t="shared" si="7"/>
        <v>0</v>
      </c>
      <c r="AG52" s="50">
        <f t="shared" si="8"/>
        <v>0</v>
      </c>
      <c r="AH52" s="55">
        <f t="shared" si="9"/>
        <v>0</v>
      </c>
      <c r="AI52" s="56">
        <f t="shared" si="10"/>
        <v>0</v>
      </c>
      <c r="AJ52" s="57">
        <f t="shared" si="11"/>
        <v>0</v>
      </c>
      <c r="AK52" s="58">
        <f t="shared" si="12"/>
        <v>0</v>
      </c>
      <c r="AL52" s="54">
        <f t="shared" si="13"/>
        <v>0</v>
      </c>
      <c r="AM52" s="59">
        <f t="shared" si="14"/>
        <v>0</v>
      </c>
      <c r="AN52" s="54">
        <f t="shared" si="15"/>
        <v>0</v>
      </c>
      <c r="AO52" s="59">
        <f t="shared" si="0"/>
        <v>0</v>
      </c>
      <c r="AP52" s="54">
        <f t="shared" si="16"/>
        <v>0</v>
      </c>
      <c r="AQ52" s="59">
        <f t="shared" si="1"/>
        <v>0</v>
      </c>
      <c r="AR52" s="54">
        <f t="shared" si="17"/>
        <v>0</v>
      </c>
      <c r="AS52" s="59">
        <f t="shared" si="2"/>
        <v>0</v>
      </c>
      <c r="AT52" s="54">
        <f t="shared" si="18"/>
        <v>0</v>
      </c>
      <c r="AU52" s="59">
        <f t="shared" si="3"/>
        <v>0</v>
      </c>
      <c r="AV52" s="129"/>
    </row>
    <row r="53" spans="2:48" x14ac:dyDescent="0.25">
      <c r="R53" s="60"/>
      <c r="S53" s="60"/>
      <c r="AF53" s="10">
        <f>SUM(AF13:AF52)</f>
        <v>0</v>
      </c>
      <c r="AG53" s="15">
        <f>SUM(AG13:AG52)</f>
        <v>0</v>
      </c>
      <c r="AH53" s="15">
        <f>SUM(AH13:AH52)</f>
        <v>0</v>
      </c>
    </row>
    <row r="54" spans="2:48" x14ac:dyDescent="0.25">
      <c r="R54" s="60"/>
      <c r="S54" s="60"/>
    </row>
    <row r="55" spans="2:48" ht="16.149999999999999" customHeight="1" x14ac:dyDescent="0.25">
      <c r="C55" s="8"/>
      <c r="D55" s="8"/>
      <c r="E55" s="61"/>
      <c r="F55" s="61"/>
      <c r="G55" s="61"/>
      <c r="R55" s="60"/>
      <c r="S55" s="60"/>
    </row>
    <row r="56" spans="2:48" ht="16.149999999999999" customHeight="1" x14ac:dyDescent="0.25">
      <c r="C56" s="9"/>
      <c r="D56" s="9"/>
      <c r="E56" s="29"/>
      <c r="F56" s="62"/>
      <c r="G56" s="63"/>
      <c r="R56" s="60"/>
      <c r="S56" s="60"/>
    </row>
    <row r="57" spans="2:48" ht="16.149999999999999" customHeight="1" x14ac:dyDescent="0.25">
      <c r="C57" s="9"/>
      <c r="D57" s="9"/>
      <c r="E57" s="29"/>
      <c r="F57" s="29"/>
      <c r="G57" s="63"/>
      <c r="R57" s="60"/>
      <c r="S57" s="60"/>
    </row>
    <row r="58" spans="2:48" ht="16.149999999999999" customHeight="1" x14ac:dyDescent="0.25">
      <c r="C58" s="9"/>
      <c r="D58" s="9"/>
      <c r="E58" s="29"/>
      <c r="F58" s="29"/>
      <c r="G58" s="63"/>
      <c r="R58" s="60"/>
      <c r="S58" s="60"/>
    </row>
    <row r="59" spans="2:48" ht="16.149999999999999" customHeight="1" x14ac:dyDescent="0.25">
      <c r="C59" s="9"/>
      <c r="D59" s="9"/>
      <c r="E59" s="29"/>
      <c r="F59" s="29"/>
      <c r="G59" s="63"/>
      <c r="R59" s="60"/>
      <c r="S59" s="60"/>
    </row>
    <row r="60" spans="2:48" ht="16.149999999999999" customHeight="1" x14ac:dyDescent="0.25">
      <c r="C60" s="9"/>
      <c r="D60" s="9"/>
      <c r="E60" s="29"/>
      <c r="F60" s="29"/>
      <c r="G60" s="63"/>
      <c r="R60" s="60"/>
      <c r="S60" s="60"/>
    </row>
    <row r="61" spans="2:48" ht="16.149999999999999" customHeight="1" x14ac:dyDescent="0.25">
      <c r="C61" s="9"/>
      <c r="D61" s="9"/>
      <c r="E61" s="29"/>
      <c r="F61" s="29"/>
      <c r="G61" s="63"/>
      <c r="R61" s="60"/>
      <c r="S61" s="60"/>
    </row>
    <row r="62" spans="2:48" ht="16.149999999999999" customHeight="1" x14ac:dyDescent="0.25">
      <c r="C62" s="9"/>
      <c r="D62" s="9"/>
      <c r="E62" s="29"/>
      <c r="F62" s="29"/>
      <c r="G62" s="63"/>
      <c r="R62" s="60"/>
      <c r="S62" s="60"/>
    </row>
    <row r="63" spans="2:48" ht="16.149999999999999" customHeight="1" x14ac:dyDescent="0.25">
      <c r="C63" s="9"/>
      <c r="D63" s="9"/>
      <c r="E63" s="29"/>
      <c r="F63" s="29"/>
      <c r="G63" s="63"/>
      <c r="R63" s="60"/>
      <c r="S63" s="60"/>
    </row>
    <row r="64" spans="2:48" ht="16.149999999999999" customHeight="1" x14ac:dyDescent="0.25">
      <c r="C64" s="9"/>
      <c r="D64" s="9"/>
      <c r="E64" s="29"/>
      <c r="F64" s="29"/>
      <c r="G64" s="63"/>
      <c r="R64" s="60"/>
      <c r="S64" s="60"/>
    </row>
    <row r="65" spans="3:19" ht="16.149999999999999" customHeight="1" x14ac:dyDescent="0.25">
      <c r="C65" s="9"/>
      <c r="D65" s="9"/>
      <c r="E65" s="29"/>
      <c r="F65" s="29"/>
      <c r="G65" s="63"/>
      <c r="R65" s="60"/>
      <c r="S65" s="60"/>
    </row>
    <row r="66" spans="3:19" ht="16.149999999999999" customHeight="1" x14ac:dyDescent="0.25">
      <c r="C66" s="9"/>
      <c r="D66" s="9"/>
      <c r="E66" s="29"/>
      <c r="F66" s="29"/>
      <c r="G66" s="63"/>
      <c r="R66" s="60"/>
      <c r="S66" s="60"/>
    </row>
    <row r="67" spans="3:19" ht="16.149999999999999" customHeight="1" x14ac:dyDescent="0.25">
      <c r="C67" s="9"/>
      <c r="D67" s="9"/>
      <c r="E67" s="29"/>
      <c r="F67" s="29"/>
      <c r="G67" s="63"/>
    </row>
    <row r="68" spans="3:19" ht="16.149999999999999" customHeight="1" x14ac:dyDescent="0.25">
      <c r="C68" s="9"/>
      <c r="D68" s="9"/>
      <c r="E68" s="29"/>
      <c r="F68" s="29"/>
      <c r="G68" s="63"/>
    </row>
    <row r="69" spans="3:19" ht="16.149999999999999" customHeight="1" x14ac:dyDescent="0.25">
      <c r="C69" s="9"/>
      <c r="D69" s="9"/>
      <c r="E69" s="29"/>
      <c r="F69" s="29"/>
      <c r="G69" s="63"/>
    </row>
    <row r="70" spans="3:19" ht="16.149999999999999" customHeight="1" x14ac:dyDescent="0.25">
      <c r="C70" s="9"/>
      <c r="D70" s="9"/>
      <c r="E70" s="29"/>
      <c r="F70" s="29"/>
      <c r="G70" s="63"/>
    </row>
    <row r="71" spans="3:19" ht="16.149999999999999" customHeight="1" x14ac:dyDescent="0.25">
      <c r="C71" s="9"/>
      <c r="D71" s="9"/>
      <c r="E71" s="29"/>
      <c r="F71" s="29"/>
      <c r="G71" s="63"/>
    </row>
    <row r="72" spans="3:19" ht="16.149999999999999" customHeight="1" x14ac:dyDescent="0.25">
      <c r="C72" s="9"/>
      <c r="D72" s="9"/>
      <c r="E72" s="29"/>
      <c r="F72" s="29"/>
      <c r="G72" s="63"/>
    </row>
    <row r="73" spans="3:19" ht="16.149999999999999" customHeight="1" x14ac:dyDescent="0.25">
      <c r="C73" s="9"/>
      <c r="D73" s="9"/>
      <c r="E73" s="29"/>
      <c r="F73" s="29"/>
      <c r="G73" s="63"/>
    </row>
    <row r="74" spans="3:19" ht="16.149999999999999" customHeight="1" x14ac:dyDescent="0.25">
      <c r="C74" s="9"/>
      <c r="D74" s="9"/>
      <c r="E74" s="29"/>
      <c r="F74" s="29"/>
      <c r="G74" s="63"/>
    </row>
    <row r="75" spans="3:19" ht="16.149999999999999" customHeight="1" x14ac:dyDescent="0.25">
      <c r="C75" s="9"/>
      <c r="D75" s="9"/>
      <c r="E75" s="29"/>
      <c r="F75" s="29"/>
      <c r="G75" s="63"/>
    </row>
    <row r="76" spans="3:19" ht="16.149999999999999" customHeight="1" x14ac:dyDescent="0.25">
      <c r="C76" s="9"/>
      <c r="D76" s="9"/>
      <c r="E76" s="29"/>
      <c r="F76" s="29"/>
      <c r="G76" s="63"/>
    </row>
    <row r="77" spans="3:19" ht="16.149999999999999" customHeight="1" x14ac:dyDescent="0.25">
      <c r="C77" s="9"/>
      <c r="D77" s="9"/>
      <c r="E77" s="29"/>
      <c r="F77" s="29"/>
      <c r="G77" s="63"/>
    </row>
    <row r="78" spans="3:19" ht="16.149999999999999" customHeight="1" x14ac:dyDescent="0.25">
      <c r="C78" s="9"/>
      <c r="D78" s="9"/>
      <c r="E78" s="29"/>
      <c r="F78" s="29"/>
      <c r="G78" s="63"/>
    </row>
    <row r="79" spans="3:19" ht="16.149999999999999" customHeight="1" x14ac:dyDescent="0.25">
      <c r="C79" s="9"/>
      <c r="D79" s="9"/>
      <c r="E79" s="29"/>
      <c r="F79" s="29"/>
      <c r="G79" s="63"/>
    </row>
    <row r="80" spans="3:19" ht="16.149999999999999" customHeight="1" x14ac:dyDescent="0.25">
      <c r="C80" s="9"/>
      <c r="D80" s="9"/>
      <c r="E80" s="29"/>
      <c r="F80" s="29"/>
      <c r="G80" s="63"/>
    </row>
    <row r="81" spans="3:7" ht="16.149999999999999" customHeight="1" x14ac:dyDescent="0.25">
      <c r="C81" s="9"/>
      <c r="D81" s="9"/>
      <c r="E81" s="29"/>
      <c r="F81" s="29"/>
      <c r="G81" s="63"/>
    </row>
    <row r="82" spans="3:7" ht="16.149999999999999" customHeight="1" x14ac:dyDescent="0.25">
      <c r="C82" s="9"/>
      <c r="D82" s="9"/>
      <c r="E82" s="29"/>
      <c r="F82" s="29"/>
      <c r="G82" s="63"/>
    </row>
    <row r="83" spans="3:7" ht="16.149999999999999" customHeight="1" x14ac:dyDescent="0.25">
      <c r="C83" s="9"/>
      <c r="D83" s="9"/>
      <c r="E83" s="29"/>
      <c r="F83" s="29"/>
      <c r="G83" s="63"/>
    </row>
    <row r="84" spans="3:7" ht="16.149999999999999" customHeight="1" x14ac:dyDescent="0.25">
      <c r="C84" s="9"/>
      <c r="D84" s="9"/>
      <c r="E84" s="29"/>
      <c r="F84" s="29"/>
      <c r="G84" s="63"/>
    </row>
    <row r="85" spans="3:7" ht="16.149999999999999" customHeight="1" x14ac:dyDescent="0.25">
      <c r="C85" s="9"/>
      <c r="D85" s="9"/>
      <c r="E85" s="29"/>
      <c r="F85" s="29"/>
      <c r="G85" s="63"/>
    </row>
    <row r="86" spans="3:7" ht="16.149999999999999" customHeight="1" x14ac:dyDescent="0.25">
      <c r="C86" s="9"/>
      <c r="D86" s="9"/>
      <c r="E86" s="29"/>
      <c r="F86" s="29"/>
      <c r="G86" s="63"/>
    </row>
    <row r="87" spans="3:7" ht="16.149999999999999" customHeight="1" x14ac:dyDescent="0.25">
      <c r="C87" s="9"/>
      <c r="D87" s="9"/>
      <c r="E87" s="29"/>
      <c r="F87" s="29"/>
      <c r="G87" s="63"/>
    </row>
    <row r="88" spans="3:7" ht="16.149999999999999" customHeight="1" x14ac:dyDescent="0.25">
      <c r="C88" s="9"/>
      <c r="D88" s="9"/>
      <c r="E88" s="29"/>
      <c r="F88" s="29"/>
      <c r="G88" s="63"/>
    </row>
    <row r="89" spans="3:7" ht="16.149999999999999" customHeight="1" x14ac:dyDescent="0.25">
      <c r="C89" s="9"/>
      <c r="D89" s="9"/>
      <c r="E89" s="29"/>
      <c r="F89" s="29"/>
      <c r="G89" s="63"/>
    </row>
    <row r="90" spans="3:7" ht="16.149999999999999" customHeight="1" x14ac:dyDescent="0.25">
      <c r="C90" s="9"/>
      <c r="D90" s="9"/>
      <c r="E90" s="29"/>
      <c r="F90" s="29"/>
      <c r="G90" s="63"/>
    </row>
    <row r="91" spans="3:7" ht="16.149999999999999" customHeight="1" x14ac:dyDescent="0.25">
      <c r="C91" s="9"/>
      <c r="D91" s="9"/>
      <c r="E91" s="29"/>
      <c r="F91" s="29"/>
      <c r="G91" s="63"/>
    </row>
    <row r="92" spans="3:7" ht="16.149999999999999" customHeight="1" x14ac:dyDescent="0.25">
      <c r="C92" s="9"/>
      <c r="D92" s="9"/>
      <c r="E92" s="29"/>
      <c r="F92" s="29"/>
      <c r="G92" s="63"/>
    </row>
    <row r="93" spans="3:7" ht="16.149999999999999" customHeight="1" x14ac:dyDescent="0.25">
      <c r="C93" s="9"/>
      <c r="D93" s="9"/>
      <c r="E93" s="29"/>
      <c r="F93" s="29"/>
      <c r="G93" s="63"/>
    </row>
    <row r="94" spans="3:7" ht="16.149999999999999" customHeight="1" x14ac:dyDescent="0.25">
      <c r="C94" s="9"/>
      <c r="D94" s="9"/>
      <c r="E94" s="29"/>
      <c r="F94" s="29"/>
      <c r="G94" s="63"/>
    </row>
    <row r="95" spans="3:7" ht="16.149999999999999" customHeight="1" x14ac:dyDescent="0.25">
      <c r="C95" s="9"/>
      <c r="D95" s="9"/>
      <c r="E95" s="29"/>
      <c r="F95" s="29"/>
      <c r="G95" s="63"/>
    </row>
    <row r="96" spans="3:7" ht="16.149999999999999" customHeight="1" x14ac:dyDescent="0.25">
      <c r="C96" s="64"/>
      <c r="D96" s="64"/>
      <c r="E96" s="60"/>
      <c r="F96" s="60"/>
      <c r="G96" s="60"/>
    </row>
    <row r="97" spans="3:4" x14ac:dyDescent="0.25">
      <c r="C97" s="64"/>
      <c r="D97" s="64"/>
    </row>
  </sheetData>
  <sheetProtection selectLockedCells="1"/>
  <conditionalFormatting sqref="AK13:AK52">
    <cfRule type="cellIs" dxfId="8" priority="1" operator="greaterThanOrEqual">
      <formula>0.12</formula>
    </cfRule>
  </conditionalFormatting>
  <dataValidations count="1">
    <dataValidation type="list" allowBlank="1" showInputMessage="1" showErrorMessage="1" sqref="H14:H52 I15:AE52 I14:S14 H13:AE13" xr:uid="{0B9BB311-F683-4505-A03F-AF98A090F543}">
      <formula1>"M,RDV,C,A,NJ"</formula1>
    </dataValidation>
  </dataValidations>
  <pageMargins left="0.7" right="0.7" top="0.75" bottom="0.75" header="0.3" footer="0.3"/>
  <pageSetup paperSize="9" orientation="portrait" r:id="rId1"/>
  <ignoredErrors>
    <ignoredError sqref="AN13 AP13 AR13"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3A1A14-38E8-47AC-A8E3-5C8E7E5FDD91}">
  <sheetPr codeName="Feuil6"/>
  <dimension ref="B1:XCF97"/>
  <sheetViews>
    <sheetView showGridLines="0" zoomScale="99" zoomScaleNormal="99" workbookViewId="0">
      <pane xSplit="7" ySplit="12" topLeftCell="H13" activePane="bottomRight" state="frozen"/>
      <selection pane="topRight" activeCell="H1" sqref="H1"/>
      <selection pane="bottomLeft" activeCell="A13" sqref="A13"/>
      <selection pane="bottomRight" activeCell="H1" sqref="H1"/>
    </sheetView>
  </sheetViews>
  <sheetFormatPr baseColWidth="10" defaultColWidth="11.5703125" defaultRowHeight="15" outlineLevelCol="1" x14ac:dyDescent="0.25"/>
  <cols>
    <col min="1" max="1" width="4.28515625" style="10" customWidth="1"/>
    <col min="2" max="2" width="42.140625" style="10" customWidth="1"/>
    <col min="3" max="7" width="12.140625" style="10" customWidth="1" outlineLevel="1"/>
    <col min="8" max="39" width="12.5703125" style="10" customWidth="1"/>
    <col min="40" max="42" width="9" style="10" customWidth="1"/>
    <col min="43" max="55" width="6.28515625" style="10" customWidth="1"/>
    <col min="56" max="56" width="73" style="10" customWidth="1"/>
    <col min="57" max="57" width="6.28515625" style="10" customWidth="1"/>
    <col min="58" max="58" width="5.85546875" style="10" customWidth="1"/>
    <col min="59" max="59" width="5.85546875" style="13" customWidth="1"/>
    <col min="60" max="103" width="5.85546875" style="10" customWidth="1"/>
    <col min="104" max="16384" width="11.5703125" style="10"/>
  </cols>
  <sheetData>
    <row r="1" spans="2:60 16306:16308" ht="26.25" x14ac:dyDescent="0.4">
      <c r="B1" s="11" t="s">
        <v>11</v>
      </c>
      <c r="C1" s="66">
        <f>Septembre!C1</f>
        <v>0</v>
      </c>
      <c r="D1" s="64"/>
      <c r="E1" s="64"/>
      <c r="F1" s="64"/>
      <c r="G1" s="64"/>
      <c r="H1" s="142"/>
      <c r="I1" s="142" t="s">
        <v>41</v>
      </c>
      <c r="J1" s="142"/>
      <c r="K1" s="142"/>
      <c r="L1" s="142"/>
      <c r="M1" s="142"/>
      <c r="N1" s="142"/>
      <c r="O1" s="142"/>
      <c r="P1" s="151"/>
      <c r="Q1" s="151"/>
      <c r="BH1" s="13"/>
    </row>
    <row r="2" spans="2:60 16306:16308" ht="26.25" x14ac:dyDescent="0.4">
      <c r="B2" s="11" t="s">
        <v>18</v>
      </c>
      <c r="C2" s="66">
        <f>Septembre!C2</f>
        <v>0</v>
      </c>
      <c r="D2" s="64"/>
      <c r="E2" s="64"/>
      <c r="F2" s="64"/>
      <c r="G2" s="64"/>
      <c r="H2" s="142"/>
      <c r="I2" s="143">
        <v>46029</v>
      </c>
      <c r="J2" s="142"/>
      <c r="K2" s="142"/>
      <c r="L2" s="142"/>
      <c r="M2" s="142"/>
      <c r="N2" s="142"/>
      <c r="O2" s="142"/>
      <c r="P2" s="151"/>
      <c r="Q2" s="151"/>
      <c r="BH2" s="13"/>
    </row>
    <row r="3" spans="2:60 16306:16308" x14ac:dyDescent="0.25">
      <c r="B3" s="11" t="s">
        <v>19</v>
      </c>
      <c r="C3" s="10" t="s">
        <v>36</v>
      </c>
      <c r="H3" s="142"/>
      <c r="I3" s="143">
        <v>46036</v>
      </c>
      <c r="J3" s="142"/>
      <c r="K3" s="144"/>
      <c r="L3" s="142"/>
      <c r="M3" s="142" t="s">
        <v>39</v>
      </c>
      <c r="N3" s="142" t="s">
        <v>40</v>
      </c>
      <c r="O3" s="142"/>
      <c r="P3" s="151"/>
      <c r="Q3" s="151"/>
      <c r="BH3" s="13"/>
    </row>
    <row r="4" spans="2:60 16306:16308" x14ac:dyDescent="0.25">
      <c r="C4" s="10" t="s">
        <v>37</v>
      </c>
      <c r="H4" s="142"/>
      <c r="I4" s="143">
        <v>46043</v>
      </c>
      <c r="J4" s="142"/>
      <c r="K4" s="142"/>
      <c r="L4" s="142"/>
      <c r="M4" s="142">
        <v>2026</v>
      </c>
      <c r="N4" s="142">
        <v>1</v>
      </c>
      <c r="O4" s="142"/>
      <c r="P4" s="151"/>
      <c r="Q4" s="151"/>
      <c r="BH4" s="13"/>
    </row>
    <row r="5" spans="2:60 16306:16308" x14ac:dyDescent="0.25">
      <c r="C5" s="16" t="s">
        <v>1</v>
      </c>
      <c r="D5" s="17"/>
      <c r="E5" s="18"/>
      <c r="F5" s="19" t="s">
        <v>2</v>
      </c>
      <c r="G5" s="20"/>
      <c r="H5" s="142"/>
      <c r="I5" s="143">
        <v>46050</v>
      </c>
      <c r="J5" s="142"/>
      <c r="K5" s="142"/>
      <c r="L5" s="142"/>
      <c r="M5" s="142"/>
      <c r="N5" s="142"/>
      <c r="O5" s="142"/>
      <c r="P5" s="151"/>
      <c r="Q5" s="151"/>
      <c r="BH5" s="13"/>
    </row>
    <row r="6" spans="2:60 16306:16308" x14ac:dyDescent="0.25">
      <c r="C6" s="21" t="s">
        <v>3</v>
      </c>
      <c r="D6" s="21" t="s">
        <v>4</v>
      </c>
      <c r="E6" s="22" t="s">
        <v>5</v>
      </c>
      <c r="F6" s="23" t="s">
        <v>6</v>
      </c>
      <c r="G6" s="21" t="s">
        <v>5</v>
      </c>
      <c r="H6" s="142"/>
      <c r="I6" s="143"/>
      <c r="J6" s="142"/>
      <c r="K6" s="142"/>
      <c r="L6" s="142"/>
      <c r="M6" s="142"/>
      <c r="N6" s="142"/>
      <c r="O6" s="142"/>
      <c r="P6" s="151"/>
      <c r="Q6" s="151"/>
      <c r="BH6" s="13"/>
    </row>
    <row r="7" spans="2:60 16306:16308" x14ac:dyDescent="0.25">
      <c r="B7" s="24" t="s">
        <v>7</v>
      </c>
      <c r="C7" s="25">
        <f>SUM(E13:E52)</f>
        <v>0</v>
      </c>
      <c r="D7" s="25">
        <f>C7-E7</f>
        <v>0</v>
      </c>
      <c r="E7" s="26">
        <f>SUM(AO13:AO52)</f>
        <v>0</v>
      </c>
      <c r="F7" s="27">
        <f>IFERROR(D7/C7,0)</f>
        <v>0</v>
      </c>
      <c r="G7" s="28">
        <f>IFERROR(E7/C7,0)</f>
        <v>0</v>
      </c>
      <c r="H7" s="151"/>
      <c r="I7" s="151"/>
      <c r="J7" s="151"/>
      <c r="K7" s="151"/>
      <c r="L7" s="151"/>
      <c r="M7" s="151"/>
      <c r="N7" s="151"/>
      <c r="O7" s="151"/>
      <c r="P7" s="151"/>
      <c r="Q7" s="151"/>
      <c r="AO7" s="29"/>
      <c r="AP7" s="29"/>
      <c r="BH7" s="13"/>
    </row>
    <row r="8" spans="2:60 16306:16308" x14ac:dyDescent="0.25">
      <c r="B8" s="21" t="s">
        <v>8</v>
      </c>
      <c r="C8" s="25">
        <f>SUM(F13:F52)</f>
        <v>0</v>
      </c>
      <c r="D8" s="25">
        <f>C8-E8</f>
        <v>0</v>
      </c>
      <c r="E8" s="26">
        <f>SUM(AP13:AP52)</f>
        <v>0</v>
      </c>
      <c r="F8" s="27">
        <f>IFERROR(D8/C8,0)</f>
        <v>0</v>
      </c>
      <c r="G8" s="28">
        <f>IFERROR(E8/C8,0)</f>
        <v>0</v>
      </c>
      <c r="H8" s="151"/>
      <c r="I8" s="151"/>
      <c r="J8" s="151"/>
      <c r="K8" s="151"/>
      <c r="L8" s="151"/>
      <c r="M8" s="151"/>
      <c r="N8" s="151"/>
      <c r="O8" s="151"/>
      <c r="P8" s="151"/>
      <c r="Q8" s="151"/>
      <c r="BH8" s="13"/>
    </row>
    <row r="9" spans="2:60 16306:16308" x14ac:dyDescent="0.25">
      <c r="B9" s="24" t="s">
        <v>9</v>
      </c>
      <c r="C9" s="25">
        <f>SUM(C7:C8)</f>
        <v>0</v>
      </c>
      <c r="D9" s="25">
        <f>C9-E9</f>
        <v>0</v>
      </c>
      <c r="E9" s="26">
        <f>SUM(AN13:AN52)</f>
        <v>0</v>
      </c>
      <c r="F9" s="27">
        <f>IFERROR(D9/C9,0)</f>
        <v>0</v>
      </c>
      <c r="G9" s="28">
        <f>IFERROR(E9/C9,0)</f>
        <v>0</v>
      </c>
      <c r="H9" s="30"/>
      <c r="I9" s="31">
        <f>DATE($M$4,$N$4,I$11)</f>
        <v>46027</v>
      </c>
      <c r="J9" s="30"/>
      <c r="K9" s="31">
        <f>DATE($M$4,$N$4,K$11)</f>
        <v>46028</v>
      </c>
      <c r="L9" s="30"/>
      <c r="M9" s="31">
        <f>DATE($M$4,$N$4,M$11)</f>
        <v>46030</v>
      </c>
      <c r="N9" s="30"/>
      <c r="O9" s="31">
        <f>DATE($M$4,$N$4,O$11)</f>
        <v>46031</v>
      </c>
      <c r="P9" s="30"/>
      <c r="Q9" s="31">
        <f>DATE($M$4,$N$4,Q$11)</f>
        <v>46034</v>
      </c>
      <c r="R9" s="30"/>
      <c r="S9" s="31">
        <f>DATE($M$4,$N$4,S$11)</f>
        <v>46035</v>
      </c>
      <c r="T9" s="30"/>
      <c r="U9" s="31">
        <f>DATE($M$4,$N$4,U$11)</f>
        <v>46037</v>
      </c>
      <c r="V9" s="30"/>
      <c r="W9" s="31">
        <f>DATE($M$4,$N$4,W$11)</f>
        <v>46038</v>
      </c>
      <c r="X9" s="30"/>
      <c r="Y9" s="31">
        <f>DATE($M$4,$N$4,Y$11)</f>
        <v>46041</v>
      </c>
      <c r="Z9" s="30"/>
      <c r="AA9" s="31">
        <f>DATE($M$4,$N$4,AA$11)</f>
        <v>46042</v>
      </c>
      <c r="AB9" s="30"/>
      <c r="AC9" s="31">
        <f>DATE($M$4,$N$4,AC$11)</f>
        <v>46044</v>
      </c>
      <c r="AD9" s="30"/>
      <c r="AE9" s="31">
        <f>DATE($M$4,$N$4,AE$11)</f>
        <v>46045</v>
      </c>
      <c r="AF9" s="30"/>
      <c r="AG9" s="31">
        <f>DATE($M$4,$N$4,AG$11)</f>
        <v>46048</v>
      </c>
      <c r="AH9" s="30"/>
      <c r="AI9" s="31">
        <f>DATE($M$4,$N$4,AI$11)</f>
        <v>46049</v>
      </c>
      <c r="AJ9" s="30"/>
      <c r="AK9" s="31">
        <f>DATE($M$4,$N$4,AK$11)</f>
        <v>46051</v>
      </c>
      <c r="AL9" s="30"/>
      <c r="AM9" s="31">
        <f>DATE($M$4,$N$4,AM$11)</f>
        <v>46052</v>
      </c>
      <c r="BH9" s="13"/>
    </row>
    <row r="10" spans="2:60 16306:16308" x14ac:dyDescent="0.25">
      <c r="B10" s="32" t="s">
        <v>10</v>
      </c>
      <c r="C10" s="33">
        <v>46023</v>
      </c>
      <c r="BH10" s="13"/>
    </row>
    <row r="11" spans="2:60 16306:16308" s="34" customFormat="1" x14ac:dyDescent="0.25">
      <c r="H11" s="35" t="s">
        <v>20</v>
      </c>
      <c r="I11" s="36">
        <v>5</v>
      </c>
      <c r="J11" s="37" t="s">
        <v>21</v>
      </c>
      <c r="K11" s="36">
        <v>6</v>
      </c>
      <c r="L11" s="37" t="s">
        <v>22</v>
      </c>
      <c r="M11" s="36">
        <v>8</v>
      </c>
      <c r="N11" s="37" t="s">
        <v>23</v>
      </c>
      <c r="O11" s="36">
        <v>9</v>
      </c>
      <c r="P11" s="37" t="s">
        <v>20</v>
      </c>
      <c r="Q11" s="36">
        <v>12</v>
      </c>
      <c r="R11" s="37" t="s">
        <v>21</v>
      </c>
      <c r="S11" s="36">
        <v>13</v>
      </c>
      <c r="T11" s="37" t="s">
        <v>22</v>
      </c>
      <c r="U11" s="36">
        <v>15</v>
      </c>
      <c r="V11" s="37" t="s">
        <v>23</v>
      </c>
      <c r="W11" s="36">
        <v>16</v>
      </c>
      <c r="X11" s="37" t="s">
        <v>20</v>
      </c>
      <c r="Y11" s="36">
        <v>19</v>
      </c>
      <c r="Z11" s="37" t="s">
        <v>21</v>
      </c>
      <c r="AA11" s="36">
        <v>20</v>
      </c>
      <c r="AB11" s="37" t="s">
        <v>22</v>
      </c>
      <c r="AC11" s="36">
        <v>22</v>
      </c>
      <c r="AD11" s="37" t="s">
        <v>23</v>
      </c>
      <c r="AE11" s="36">
        <v>23</v>
      </c>
      <c r="AF11" s="37" t="s">
        <v>20</v>
      </c>
      <c r="AG11" s="36">
        <v>26</v>
      </c>
      <c r="AH11" s="37" t="s">
        <v>21</v>
      </c>
      <c r="AI11" s="36">
        <v>27</v>
      </c>
      <c r="AJ11" s="37" t="s">
        <v>22</v>
      </c>
      <c r="AK11" s="36">
        <v>29</v>
      </c>
      <c r="AL11" s="37" t="s">
        <v>23</v>
      </c>
      <c r="AM11" s="36">
        <v>30</v>
      </c>
      <c r="AN11" s="38" t="s">
        <v>29</v>
      </c>
      <c r="AO11" s="39"/>
      <c r="AP11" s="36"/>
      <c r="AQ11" s="38" t="s">
        <v>30</v>
      </c>
      <c r="AR11" s="39"/>
      <c r="AS11" s="36"/>
      <c r="AT11" s="38" t="s">
        <v>31</v>
      </c>
      <c r="AU11" s="39"/>
      <c r="AV11" s="39"/>
      <c r="AW11" s="39"/>
      <c r="AX11" s="39"/>
      <c r="AY11" s="39"/>
      <c r="AZ11" s="39"/>
      <c r="BA11" s="39"/>
      <c r="BB11" s="39"/>
      <c r="BC11" s="40"/>
      <c r="BG11" s="41"/>
      <c r="BH11" s="41"/>
    </row>
    <row r="12" spans="2:60 16306:16308" s="42" customFormat="1" ht="30" x14ac:dyDescent="0.25">
      <c r="B12" s="43" t="s">
        <v>12</v>
      </c>
      <c r="C12" s="43" t="s">
        <v>13</v>
      </c>
      <c r="D12" s="43" t="s">
        <v>14</v>
      </c>
      <c r="E12" s="43" t="s">
        <v>15</v>
      </c>
      <c r="F12" s="43" t="s">
        <v>16</v>
      </c>
      <c r="G12" s="43" t="s">
        <v>17</v>
      </c>
      <c r="H12" s="43" t="s">
        <v>21</v>
      </c>
      <c r="I12" s="44" t="s">
        <v>24</v>
      </c>
      <c r="J12" s="45" t="s">
        <v>21</v>
      </c>
      <c r="K12" s="44" t="s">
        <v>24</v>
      </c>
      <c r="L12" s="45" t="s">
        <v>21</v>
      </c>
      <c r="M12" s="44" t="s">
        <v>24</v>
      </c>
      <c r="N12" s="45" t="s">
        <v>21</v>
      </c>
      <c r="O12" s="44" t="s">
        <v>24</v>
      </c>
      <c r="P12" s="45" t="s">
        <v>21</v>
      </c>
      <c r="Q12" s="44" t="s">
        <v>24</v>
      </c>
      <c r="R12" s="45" t="s">
        <v>21</v>
      </c>
      <c r="S12" s="44" t="s">
        <v>24</v>
      </c>
      <c r="T12" s="45" t="s">
        <v>21</v>
      </c>
      <c r="U12" s="44" t="s">
        <v>24</v>
      </c>
      <c r="V12" s="45" t="s">
        <v>21</v>
      </c>
      <c r="W12" s="44" t="s">
        <v>24</v>
      </c>
      <c r="X12" s="45" t="s">
        <v>21</v>
      </c>
      <c r="Y12" s="44" t="s">
        <v>24</v>
      </c>
      <c r="Z12" s="45" t="s">
        <v>21</v>
      </c>
      <c r="AA12" s="44" t="s">
        <v>24</v>
      </c>
      <c r="AB12" s="45" t="s">
        <v>21</v>
      </c>
      <c r="AC12" s="44" t="s">
        <v>24</v>
      </c>
      <c r="AD12" s="45" t="s">
        <v>21</v>
      </c>
      <c r="AE12" s="44" t="s">
        <v>24</v>
      </c>
      <c r="AF12" s="45" t="s">
        <v>21</v>
      </c>
      <c r="AG12" s="44" t="s">
        <v>24</v>
      </c>
      <c r="AH12" s="45" t="s">
        <v>21</v>
      </c>
      <c r="AI12" s="44" t="s">
        <v>24</v>
      </c>
      <c r="AJ12" s="45" t="s">
        <v>21</v>
      </c>
      <c r="AK12" s="44" t="s">
        <v>24</v>
      </c>
      <c r="AL12" s="45" t="s">
        <v>21</v>
      </c>
      <c r="AM12" s="44" t="s">
        <v>24</v>
      </c>
      <c r="AN12" s="46" t="s">
        <v>32</v>
      </c>
      <c r="AO12" s="43" t="s">
        <v>15</v>
      </c>
      <c r="AP12" s="44" t="s">
        <v>16</v>
      </c>
      <c r="AQ12" s="46" t="s">
        <v>15</v>
      </c>
      <c r="AR12" s="43" t="s">
        <v>16</v>
      </c>
      <c r="AS12" s="44" t="s">
        <v>33</v>
      </c>
      <c r="AT12" s="46" t="s">
        <v>34</v>
      </c>
      <c r="AU12" s="43" t="s">
        <v>2</v>
      </c>
      <c r="AV12" s="43" t="s">
        <v>25</v>
      </c>
      <c r="AW12" s="43" t="s">
        <v>2</v>
      </c>
      <c r="AX12" s="43" t="s">
        <v>35</v>
      </c>
      <c r="AY12" s="43" t="s">
        <v>2</v>
      </c>
      <c r="AZ12" s="43" t="s">
        <v>27</v>
      </c>
      <c r="BA12" s="43" t="s">
        <v>2</v>
      </c>
      <c r="BB12" s="43" t="s">
        <v>26</v>
      </c>
      <c r="BC12" s="43" t="s">
        <v>2</v>
      </c>
      <c r="BD12" s="43" t="s">
        <v>81</v>
      </c>
      <c r="BG12" s="47"/>
      <c r="BH12" s="47"/>
    </row>
    <row r="13" spans="2:60 16306:16308" x14ac:dyDescent="0.25">
      <c r="B13" s="21" t="str">
        <f>Décembre!B13</f>
        <v xml:space="preserve"> </v>
      </c>
      <c r="C13" s="48"/>
      <c r="D13" s="49"/>
      <c r="E13" s="50">
        <f>IF(AND(ISBLANK(A13),B13&gt;"*"),COUNTIF($H$12:$AM$12,"M")-IF(AND(ISNUMBER($C13),$C13&gt;0),NETWORKDAYS($I$9,$C13,$I$2:$I$6)-1,0)-IF(AND(ISNUMBER($D13),$D13&gt;0),NETWORKDAYS($D13,$AM$9,$I$2:$I$6)-1,0),0)</f>
        <v>0</v>
      </c>
      <c r="F13" s="50">
        <f>IF(AND(ISBLANK(A13),B13&gt;"*"),COUNTIF($H$12:$AM$12,"M")-IF(AND(ISNUMBER($C13),$C13&gt;0),NETWORKDAYS($I$9,$C13,$I$2:$I$6)-1,0)-IF(AND(ISNUMBER($D13),$D13&gt;0),NETWORKDAYS($D13,$AM$9,$I$2:$I$6)-1,0),0)</f>
        <v>0</v>
      </c>
      <c r="G13" s="50">
        <f>E13+F13</f>
        <v>0</v>
      </c>
      <c r="H13" s="51"/>
      <c r="I13" s="52"/>
      <c r="J13" s="53"/>
      <c r="K13" s="52"/>
      <c r="L13" s="53"/>
      <c r="M13" s="52"/>
      <c r="N13" s="53"/>
      <c r="O13" s="52"/>
      <c r="P13" s="53"/>
      <c r="Q13" s="52"/>
      <c r="R13" s="53"/>
      <c r="S13" s="52"/>
      <c r="T13" s="53"/>
      <c r="U13" s="52"/>
      <c r="V13" s="53"/>
      <c r="W13" s="52"/>
      <c r="X13" s="53"/>
      <c r="Y13" s="52"/>
      <c r="Z13" s="53"/>
      <c r="AA13" s="52"/>
      <c r="AB13" s="53"/>
      <c r="AC13" s="52"/>
      <c r="AD13" s="53"/>
      <c r="AE13" s="52"/>
      <c r="AF13" s="53"/>
      <c r="AG13" s="52"/>
      <c r="AH13" s="53"/>
      <c r="AI13" s="52"/>
      <c r="AJ13" s="53"/>
      <c r="AK13" s="52"/>
      <c r="AL13" s="53"/>
      <c r="AM13" s="52"/>
      <c r="AN13" s="54">
        <f>COUNTIF(H13:AM13,"*")</f>
        <v>0</v>
      </c>
      <c r="AO13" s="50">
        <f>COUNTIFS($H$12:$AM$12,"M",$H13:$AM13,"*")</f>
        <v>0</v>
      </c>
      <c r="AP13" s="55">
        <f>COUNTIFS($H$12:$AM$12,"A",$H13:$AM13,"*")</f>
        <v>0</v>
      </c>
      <c r="AQ13" s="56">
        <f>IFERROR(AO13/$C$7,0)</f>
        <v>0</v>
      </c>
      <c r="AR13" s="57">
        <f>IFERROR(AP13/$C$8,0)</f>
        <v>0</v>
      </c>
      <c r="AS13" s="58">
        <f>IFERROR(AN13/$C$9,0)</f>
        <v>0</v>
      </c>
      <c r="AT13" s="54">
        <f>COUNTIF($H13:$AM13,"M")</f>
        <v>0</v>
      </c>
      <c r="AU13" s="59">
        <f t="shared" ref="AU13:AU52" si="0">IFERROR(AT13/$AN13,0)</f>
        <v>0</v>
      </c>
      <c r="AV13" s="54">
        <f>COUNTIF($H13:$AM13,"RDV")</f>
        <v>0</v>
      </c>
      <c r="AW13" s="59">
        <f t="shared" ref="AW13:AW52" si="1">IFERROR(AV13/$AN13,0)</f>
        <v>0</v>
      </c>
      <c r="AX13" s="54">
        <f>COUNTIF($H13:$AM13,"A")</f>
        <v>0</v>
      </c>
      <c r="AY13" s="59">
        <f t="shared" ref="AY13:AY52" si="2">IFERROR(AX13/$AN13,0)</f>
        <v>0</v>
      </c>
      <c r="AZ13" s="54">
        <f>COUNTIF($H13:$AM13,"NJ")</f>
        <v>0</v>
      </c>
      <c r="BA13" s="59">
        <f t="shared" ref="BA13:BA52" si="3">IFERROR(AZ13/$AN13,0)</f>
        <v>0</v>
      </c>
      <c r="BB13" s="54">
        <f>COUNTIF($H13:$AM13,"C")</f>
        <v>0</v>
      </c>
      <c r="BC13" s="59">
        <f t="shared" ref="BC13:BC52" si="4">IFERROR(BB13/AN13,0)</f>
        <v>0</v>
      </c>
      <c r="BD13" s="129"/>
      <c r="BH13" s="13"/>
    </row>
    <row r="14" spans="2:60 16306:16308" x14ac:dyDescent="0.25">
      <c r="B14" s="21" t="str">
        <f>Décembre!B14</f>
        <v xml:space="preserve"> </v>
      </c>
      <c r="C14" s="48"/>
      <c r="D14" s="48"/>
      <c r="E14" s="50">
        <f t="shared" ref="E14:E52" si="5">IF(AND(ISBLANK(A14),B14&gt;"*"),COUNTIF($H$12:$AM$12,"M")-IF(AND(ISNUMBER($C14),$C14&gt;0),NETWORKDAYS($I$9,$C14,$I$2:$I$6)-1,0)-IF(AND(ISNUMBER($D14),$D14&gt;0),NETWORKDAYS($D14,$AM$9,$I$2:$I$6)-1,0),0)</f>
        <v>0</v>
      </c>
      <c r="F14" s="50">
        <f t="shared" ref="F14:F52" si="6">IF(AND(ISBLANK(A14),B14&gt;"*"),COUNTIF($H$12:$AM$12,"M")-IF(AND(ISNUMBER($C14),$C14&gt;0),NETWORKDAYS($I$9,$C14,$I$2:$I$6)-1,0)-IF(AND(ISNUMBER($D14),$D14&gt;0),NETWORKDAYS($D14,$AM$9,$I$2:$I$6)-1,0),0)</f>
        <v>0</v>
      </c>
      <c r="G14" s="50">
        <f t="shared" ref="G14:G52" si="7">E14+F14</f>
        <v>0</v>
      </c>
      <c r="H14" s="51"/>
      <c r="I14" s="52"/>
      <c r="J14" s="53"/>
      <c r="K14" s="52"/>
      <c r="L14" s="53"/>
      <c r="M14" s="52"/>
      <c r="N14" s="53"/>
      <c r="O14" s="52"/>
      <c r="P14" s="53"/>
      <c r="Q14" s="52"/>
      <c r="R14" s="53"/>
      <c r="S14" s="52"/>
      <c r="T14" s="53"/>
      <c r="U14" s="52"/>
      <c r="V14" s="53"/>
      <c r="W14" s="52"/>
      <c r="X14" s="53"/>
      <c r="Y14" s="52"/>
      <c r="Z14" s="53"/>
      <c r="AA14" s="52"/>
      <c r="AB14" s="53"/>
      <c r="AC14" s="52"/>
      <c r="AD14" s="53"/>
      <c r="AE14" s="52"/>
      <c r="AF14" s="53"/>
      <c r="AG14" s="52"/>
      <c r="AH14" s="53"/>
      <c r="AI14" s="52"/>
      <c r="AJ14" s="53"/>
      <c r="AK14" s="52"/>
      <c r="AL14" s="53"/>
      <c r="AM14" s="52"/>
      <c r="AN14" s="54">
        <f t="shared" ref="AN14:AN52" si="8">COUNTIF(H14:AM14,"*")</f>
        <v>0</v>
      </c>
      <c r="AO14" s="50">
        <f t="shared" ref="AO14:AO52" si="9">COUNTIFS($H$12:$AM$12,"M",$H14:$AM14,"*")</f>
        <v>0</v>
      </c>
      <c r="AP14" s="55">
        <f t="shared" ref="AP14:AP52" si="10">COUNTIFS($H$12:$AM$12,"A",$H14:$AM14,"*")</f>
        <v>0</v>
      </c>
      <c r="AQ14" s="56">
        <f t="shared" ref="AQ14:AQ52" si="11">IFERROR(AO14/$C$7,0)</f>
        <v>0</v>
      </c>
      <c r="AR14" s="57">
        <f t="shared" ref="AR14:AR52" si="12">IFERROR(AP14/$C$8,0)</f>
        <v>0</v>
      </c>
      <c r="AS14" s="58">
        <f t="shared" ref="AS14:AS52" si="13">IFERROR(AN14/$C$9,0)</f>
        <v>0</v>
      </c>
      <c r="AT14" s="54">
        <f t="shared" ref="AT14:AT52" si="14">COUNTIF($H14:$AM14,"M")</f>
        <v>0</v>
      </c>
      <c r="AU14" s="59">
        <f t="shared" si="0"/>
        <v>0</v>
      </c>
      <c r="AV14" s="54">
        <f t="shared" ref="AV14:AV52" si="15">COUNTIF($H14:$AM14,"RDV")</f>
        <v>0</v>
      </c>
      <c r="AW14" s="59">
        <f t="shared" si="1"/>
        <v>0</v>
      </c>
      <c r="AX14" s="54">
        <f t="shared" ref="AX14:AX52" si="16">COUNTIF($H14:$AM14,"A")</f>
        <v>0</v>
      </c>
      <c r="AY14" s="59">
        <f t="shared" si="2"/>
        <v>0</v>
      </c>
      <c r="AZ14" s="54">
        <f t="shared" ref="AZ14:AZ52" si="17">COUNTIF($H14:$AM14,"NJ")</f>
        <v>0</v>
      </c>
      <c r="BA14" s="59">
        <f t="shared" si="3"/>
        <v>0</v>
      </c>
      <c r="BB14" s="54">
        <f t="shared" ref="BB14:BB52" si="18">COUNTIF($H14:$AM14,"C")</f>
        <v>0</v>
      </c>
      <c r="BC14" s="59">
        <f t="shared" si="4"/>
        <v>0</v>
      </c>
      <c r="BD14" s="129"/>
      <c r="XCD14" s="10" t="s">
        <v>28</v>
      </c>
      <c r="XCF14" s="10" t="s">
        <v>28</v>
      </c>
    </row>
    <row r="15" spans="2:60 16306:16308" x14ac:dyDescent="0.25">
      <c r="B15" s="21" t="str">
        <f>Décembre!B15</f>
        <v xml:space="preserve"> </v>
      </c>
      <c r="C15" s="48"/>
      <c r="D15" s="48"/>
      <c r="E15" s="50">
        <f t="shared" si="5"/>
        <v>0</v>
      </c>
      <c r="F15" s="50">
        <f t="shared" si="6"/>
        <v>0</v>
      </c>
      <c r="G15" s="50">
        <f t="shared" si="7"/>
        <v>0</v>
      </c>
      <c r="H15" s="51"/>
      <c r="I15" s="52"/>
      <c r="J15" s="53"/>
      <c r="K15" s="52"/>
      <c r="L15" s="53"/>
      <c r="M15" s="52"/>
      <c r="N15" s="53"/>
      <c r="O15" s="52"/>
      <c r="P15" s="53"/>
      <c r="Q15" s="52"/>
      <c r="R15" s="53"/>
      <c r="S15" s="52"/>
      <c r="T15" s="53"/>
      <c r="U15" s="52"/>
      <c r="V15" s="53"/>
      <c r="W15" s="52"/>
      <c r="X15" s="53"/>
      <c r="Y15" s="52"/>
      <c r="Z15" s="53"/>
      <c r="AA15" s="52"/>
      <c r="AB15" s="53"/>
      <c r="AC15" s="52"/>
      <c r="AD15" s="53"/>
      <c r="AE15" s="52"/>
      <c r="AF15" s="53"/>
      <c r="AG15" s="52"/>
      <c r="AH15" s="53"/>
      <c r="AI15" s="52"/>
      <c r="AJ15" s="53"/>
      <c r="AK15" s="52"/>
      <c r="AL15" s="53"/>
      <c r="AM15" s="52"/>
      <c r="AN15" s="54">
        <f t="shared" si="8"/>
        <v>0</v>
      </c>
      <c r="AO15" s="50">
        <f t="shared" si="9"/>
        <v>0</v>
      </c>
      <c r="AP15" s="55">
        <f t="shared" si="10"/>
        <v>0</v>
      </c>
      <c r="AQ15" s="56">
        <f t="shared" si="11"/>
        <v>0</v>
      </c>
      <c r="AR15" s="57">
        <f t="shared" si="12"/>
        <v>0</v>
      </c>
      <c r="AS15" s="58">
        <f t="shared" si="13"/>
        <v>0</v>
      </c>
      <c r="AT15" s="54">
        <f t="shared" si="14"/>
        <v>0</v>
      </c>
      <c r="AU15" s="59">
        <f t="shared" si="0"/>
        <v>0</v>
      </c>
      <c r="AV15" s="54">
        <f t="shared" si="15"/>
        <v>0</v>
      </c>
      <c r="AW15" s="59">
        <f t="shared" si="1"/>
        <v>0</v>
      </c>
      <c r="AX15" s="54">
        <f t="shared" si="16"/>
        <v>0</v>
      </c>
      <c r="AY15" s="59">
        <f t="shared" si="2"/>
        <v>0</v>
      </c>
      <c r="AZ15" s="54">
        <f t="shared" si="17"/>
        <v>0</v>
      </c>
      <c r="BA15" s="59">
        <f t="shared" si="3"/>
        <v>0</v>
      </c>
      <c r="BB15" s="54">
        <f t="shared" si="18"/>
        <v>0</v>
      </c>
      <c r="BC15" s="59">
        <f t="shared" si="4"/>
        <v>0</v>
      </c>
      <c r="BD15" s="129"/>
    </row>
    <row r="16" spans="2:60 16306:16308" x14ac:dyDescent="0.25">
      <c r="B16" s="21" t="str">
        <f>Décembre!B16</f>
        <v xml:space="preserve"> </v>
      </c>
      <c r="C16" s="48"/>
      <c r="D16" s="48"/>
      <c r="E16" s="50">
        <f t="shared" si="5"/>
        <v>0</v>
      </c>
      <c r="F16" s="50">
        <f t="shared" si="6"/>
        <v>0</v>
      </c>
      <c r="G16" s="50">
        <f t="shared" si="7"/>
        <v>0</v>
      </c>
      <c r="H16" s="51"/>
      <c r="I16" s="52"/>
      <c r="J16" s="53"/>
      <c r="K16" s="52"/>
      <c r="L16" s="53"/>
      <c r="M16" s="52"/>
      <c r="N16" s="53"/>
      <c r="O16" s="52"/>
      <c r="P16" s="53"/>
      <c r="Q16" s="52"/>
      <c r="R16" s="53"/>
      <c r="S16" s="52"/>
      <c r="T16" s="53"/>
      <c r="U16" s="52"/>
      <c r="V16" s="53"/>
      <c r="W16" s="52"/>
      <c r="X16" s="53"/>
      <c r="Y16" s="52"/>
      <c r="Z16" s="53"/>
      <c r="AA16" s="52"/>
      <c r="AB16" s="53"/>
      <c r="AC16" s="52"/>
      <c r="AD16" s="53"/>
      <c r="AE16" s="52"/>
      <c r="AF16" s="53"/>
      <c r="AG16" s="52"/>
      <c r="AH16" s="53"/>
      <c r="AI16" s="52"/>
      <c r="AJ16" s="53"/>
      <c r="AK16" s="52"/>
      <c r="AL16" s="53"/>
      <c r="AM16" s="52"/>
      <c r="AN16" s="54">
        <f t="shared" si="8"/>
        <v>0</v>
      </c>
      <c r="AO16" s="50">
        <f t="shared" si="9"/>
        <v>0</v>
      </c>
      <c r="AP16" s="55">
        <f t="shared" si="10"/>
        <v>0</v>
      </c>
      <c r="AQ16" s="56">
        <f t="shared" si="11"/>
        <v>0</v>
      </c>
      <c r="AR16" s="57">
        <f t="shared" si="12"/>
        <v>0</v>
      </c>
      <c r="AS16" s="58">
        <f t="shared" si="13"/>
        <v>0</v>
      </c>
      <c r="AT16" s="54">
        <f t="shared" si="14"/>
        <v>0</v>
      </c>
      <c r="AU16" s="59">
        <f t="shared" si="0"/>
        <v>0</v>
      </c>
      <c r="AV16" s="54">
        <f t="shared" si="15"/>
        <v>0</v>
      </c>
      <c r="AW16" s="59">
        <f t="shared" si="1"/>
        <v>0</v>
      </c>
      <c r="AX16" s="54">
        <f t="shared" si="16"/>
        <v>0</v>
      </c>
      <c r="AY16" s="59">
        <f t="shared" si="2"/>
        <v>0</v>
      </c>
      <c r="AZ16" s="54">
        <f t="shared" si="17"/>
        <v>0</v>
      </c>
      <c r="BA16" s="59">
        <f t="shared" si="3"/>
        <v>0</v>
      </c>
      <c r="BB16" s="54">
        <f t="shared" si="18"/>
        <v>0</v>
      </c>
      <c r="BC16" s="59">
        <f t="shared" si="4"/>
        <v>0</v>
      </c>
      <c r="BD16" s="129"/>
    </row>
    <row r="17" spans="2:56" x14ac:dyDescent="0.25">
      <c r="B17" s="21" t="str">
        <f>Décembre!B17</f>
        <v xml:space="preserve"> </v>
      </c>
      <c r="C17" s="48"/>
      <c r="D17" s="48"/>
      <c r="E17" s="50">
        <f t="shared" si="5"/>
        <v>0</v>
      </c>
      <c r="F17" s="50">
        <f t="shared" si="6"/>
        <v>0</v>
      </c>
      <c r="G17" s="50">
        <f t="shared" si="7"/>
        <v>0</v>
      </c>
      <c r="H17" s="51"/>
      <c r="I17" s="52"/>
      <c r="J17" s="53"/>
      <c r="K17" s="52"/>
      <c r="L17" s="53"/>
      <c r="M17" s="52"/>
      <c r="N17" s="53"/>
      <c r="O17" s="52"/>
      <c r="P17" s="53"/>
      <c r="Q17" s="52"/>
      <c r="R17" s="53"/>
      <c r="S17" s="52"/>
      <c r="T17" s="53"/>
      <c r="U17" s="52"/>
      <c r="V17" s="53"/>
      <c r="W17" s="52"/>
      <c r="X17" s="53"/>
      <c r="Y17" s="52"/>
      <c r="Z17" s="53"/>
      <c r="AA17" s="52"/>
      <c r="AB17" s="53"/>
      <c r="AC17" s="52"/>
      <c r="AD17" s="53"/>
      <c r="AE17" s="52"/>
      <c r="AF17" s="53"/>
      <c r="AG17" s="52"/>
      <c r="AH17" s="53"/>
      <c r="AI17" s="52"/>
      <c r="AJ17" s="53"/>
      <c r="AK17" s="52"/>
      <c r="AL17" s="53"/>
      <c r="AM17" s="52"/>
      <c r="AN17" s="54">
        <f t="shared" si="8"/>
        <v>0</v>
      </c>
      <c r="AO17" s="50">
        <f t="shared" si="9"/>
        <v>0</v>
      </c>
      <c r="AP17" s="55">
        <f t="shared" si="10"/>
        <v>0</v>
      </c>
      <c r="AQ17" s="56">
        <f t="shared" si="11"/>
        <v>0</v>
      </c>
      <c r="AR17" s="57">
        <f t="shared" si="12"/>
        <v>0</v>
      </c>
      <c r="AS17" s="58">
        <f t="shared" si="13"/>
        <v>0</v>
      </c>
      <c r="AT17" s="54">
        <f t="shared" si="14"/>
        <v>0</v>
      </c>
      <c r="AU17" s="59">
        <f t="shared" si="0"/>
        <v>0</v>
      </c>
      <c r="AV17" s="54">
        <f t="shared" si="15"/>
        <v>0</v>
      </c>
      <c r="AW17" s="59">
        <f t="shared" si="1"/>
        <v>0</v>
      </c>
      <c r="AX17" s="54">
        <f t="shared" si="16"/>
        <v>0</v>
      </c>
      <c r="AY17" s="59">
        <f t="shared" si="2"/>
        <v>0</v>
      </c>
      <c r="AZ17" s="54">
        <f t="shared" si="17"/>
        <v>0</v>
      </c>
      <c r="BA17" s="59">
        <f t="shared" si="3"/>
        <v>0</v>
      </c>
      <c r="BB17" s="54">
        <f t="shared" si="18"/>
        <v>0</v>
      </c>
      <c r="BC17" s="59">
        <f t="shared" si="4"/>
        <v>0</v>
      </c>
      <c r="BD17" s="129"/>
    </row>
    <row r="18" spans="2:56" x14ac:dyDescent="0.25">
      <c r="B18" s="21" t="str">
        <f>Décembre!B18</f>
        <v xml:space="preserve"> </v>
      </c>
      <c r="C18" s="48"/>
      <c r="D18" s="48"/>
      <c r="E18" s="50">
        <f t="shared" si="5"/>
        <v>0</v>
      </c>
      <c r="F18" s="50">
        <f t="shared" si="6"/>
        <v>0</v>
      </c>
      <c r="G18" s="50">
        <f t="shared" si="7"/>
        <v>0</v>
      </c>
      <c r="H18" s="51"/>
      <c r="I18" s="52"/>
      <c r="J18" s="53"/>
      <c r="K18" s="52"/>
      <c r="L18" s="53"/>
      <c r="M18" s="52"/>
      <c r="N18" s="53"/>
      <c r="O18" s="52"/>
      <c r="P18" s="53"/>
      <c r="Q18" s="52"/>
      <c r="R18" s="53"/>
      <c r="S18" s="52"/>
      <c r="T18" s="53"/>
      <c r="U18" s="52"/>
      <c r="V18" s="53"/>
      <c r="W18" s="52"/>
      <c r="X18" s="53"/>
      <c r="Y18" s="52"/>
      <c r="Z18" s="53"/>
      <c r="AA18" s="52"/>
      <c r="AB18" s="53"/>
      <c r="AC18" s="52"/>
      <c r="AD18" s="53"/>
      <c r="AE18" s="52"/>
      <c r="AF18" s="53"/>
      <c r="AG18" s="52"/>
      <c r="AH18" s="53"/>
      <c r="AI18" s="52"/>
      <c r="AJ18" s="53"/>
      <c r="AK18" s="52"/>
      <c r="AL18" s="53"/>
      <c r="AM18" s="52"/>
      <c r="AN18" s="54">
        <f t="shared" si="8"/>
        <v>0</v>
      </c>
      <c r="AO18" s="50">
        <f t="shared" si="9"/>
        <v>0</v>
      </c>
      <c r="AP18" s="55">
        <f t="shared" si="10"/>
        <v>0</v>
      </c>
      <c r="AQ18" s="56">
        <f t="shared" si="11"/>
        <v>0</v>
      </c>
      <c r="AR18" s="57">
        <f t="shared" si="12"/>
        <v>0</v>
      </c>
      <c r="AS18" s="58">
        <f t="shared" si="13"/>
        <v>0</v>
      </c>
      <c r="AT18" s="54">
        <f t="shared" si="14"/>
        <v>0</v>
      </c>
      <c r="AU18" s="59">
        <f t="shared" si="0"/>
        <v>0</v>
      </c>
      <c r="AV18" s="54">
        <f t="shared" si="15"/>
        <v>0</v>
      </c>
      <c r="AW18" s="59">
        <f t="shared" si="1"/>
        <v>0</v>
      </c>
      <c r="AX18" s="54">
        <f t="shared" si="16"/>
        <v>0</v>
      </c>
      <c r="AY18" s="59">
        <f t="shared" si="2"/>
        <v>0</v>
      </c>
      <c r="AZ18" s="54">
        <f t="shared" si="17"/>
        <v>0</v>
      </c>
      <c r="BA18" s="59">
        <f t="shared" si="3"/>
        <v>0</v>
      </c>
      <c r="BB18" s="54">
        <f t="shared" si="18"/>
        <v>0</v>
      </c>
      <c r="BC18" s="59">
        <f t="shared" si="4"/>
        <v>0</v>
      </c>
      <c r="BD18" s="129"/>
    </row>
    <row r="19" spans="2:56" x14ac:dyDescent="0.25">
      <c r="B19" s="21" t="str">
        <f>Décembre!B19</f>
        <v xml:space="preserve"> </v>
      </c>
      <c r="C19" s="48"/>
      <c r="D19" s="48"/>
      <c r="E19" s="50">
        <f t="shared" si="5"/>
        <v>0</v>
      </c>
      <c r="F19" s="50">
        <f t="shared" si="6"/>
        <v>0</v>
      </c>
      <c r="G19" s="50">
        <f t="shared" si="7"/>
        <v>0</v>
      </c>
      <c r="H19" s="51"/>
      <c r="I19" s="52"/>
      <c r="J19" s="53"/>
      <c r="K19" s="52"/>
      <c r="L19" s="53"/>
      <c r="M19" s="52"/>
      <c r="N19" s="53"/>
      <c r="O19" s="52"/>
      <c r="P19" s="53"/>
      <c r="Q19" s="52"/>
      <c r="R19" s="53"/>
      <c r="S19" s="52"/>
      <c r="T19" s="53"/>
      <c r="U19" s="52"/>
      <c r="V19" s="53"/>
      <c r="W19" s="52"/>
      <c r="X19" s="53"/>
      <c r="Y19" s="52"/>
      <c r="Z19" s="53"/>
      <c r="AA19" s="52"/>
      <c r="AB19" s="53"/>
      <c r="AC19" s="52"/>
      <c r="AD19" s="53"/>
      <c r="AE19" s="52"/>
      <c r="AF19" s="53"/>
      <c r="AG19" s="52"/>
      <c r="AH19" s="53"/>
      <c r="AI19" s="52"/>
      <c r="AJ19" s="53"/>
      <c r="AK19" s="52"/>
      <c r="AL19" s="53"/>
      <c r="AM19" s="52"/>
      <c r="AN19" s="54">
        <f t="shared" si="8"/>
        <v>0</v>
      </c>
      <c r="AO19" s="50">
        <f t="shared" si="9"/>
        <v>0</v>
      </c>
      <c r="AP19" s="55">
        <f t="shared" si="10"/>
        <v>0</v>
      </c>
      <c r="AQ19" s="56">
        <f t="shared" si="11"/>
        <v>0</v>
      </c>
      <c r="AR19" s="57">
        <f t="shared" si="12"/>
        <v>0</v>
      </c>
      <c r="AS19" s="58">
        <f t="shared" si="13"/>
        <v>0</v>
      </c>
      <c r="AT19" s="54">
        <f t="shared" si="14"/>
        <v>0</v>
      </c>
      <c r="AU19" s="59">
        <f t="shared" si="0"/>
        <v>0</v>
      </c>
      <c r="AV19" s="54">
        <f t="shared" si="15"/>
        <v>0</v>
      </c>
      <c r="AW19" s="59">
        <f t="shared" si="1"/>
        <v>0</v>
      </c>
      <c r="AX19" s="54">
        <f t="shared" si="16"/>
        <v>0</v>
      </c>
      <c r="AY19" s="59">
        <f t="shared" si="2"/>
        <v>0</v>
      </c>
      <c r="AZ19" s="54">
        <f t="shared" si="17"/>
        <v>0</v>
      </c>
      <c r="BA19" s="59">
        <f t="shared" si="3"/>
        <v>0</v>
      </c>
      <c r="BB19" s="54">
        <f t="shared" si="18"/>
        <v>0</v>
      </c>
      <c r="BC19" s="59">
        <f t="shared" si="4"/>
        <v>0</v>
      </c>
      <c r="BD19" s="129"/>
    </row>
    <row r="20" spans="2:56" x14ac:dyDescent="0.25">
      <c r="B20" s="21" t="str">
        <f>Décembre!B20</f>
        <v xml:space="preserve"> </v>
      </c>
      <c r="C20" s="48"/>
      <c r="D20" s="48"/>
      <c r="E20" s="50">
        <f t="shared" si="5"/>
        <v>0</v>
      </c>
      <c r="F20" s="50">
        <f t="shared" si="6"/>
        <v>0</v>
      </c>
      <c r="G20" s="50">
        <f t="shared" si="7"/>
        <v>0</v>
      </c>
      <c r="H20" s="51"/>
      <c r="I20" s="52"/>
      <c r="J20" s="53"/>
      <c r="K20" s="52"/>
      <c r="L20" s="53"/>
      <c r="M20" s="52"/>
      <c r="N20" s="53"/>
      <c r="O20" s="52"/>
      <c r="P20" s="53"/>
      <c r="Q20" s="52"/>
      <c r="R20" s="53"/>
      <c r="S20" s="52"/>
      <c r="T20" s="53"/>
      <c r="U20" s="52"/>
      <c r="V20" s="53"/>
      <c r="W20" s="52"/>
      <c r="X20" s="53"/>
      <c r="Y20" s="52"/>
      <c r="Z20" s="53"/>
      <c r="AA20" s="52"/>
      <c r="AB20" s="53"/>
      <c r="AC20" s="52"/>
      <c r="AD20" s="53"/>
      <c r="AE20" s="52"/>
      <c r="AF20" s="53"/>
      <c r="AG20" s="52"/>
      <c r="AH20" s="53"/>
      <c r="AI20" s="52"/>
      <c r="AJ20" s="53"/>
      <c r="AK20" s="52"/>
      <c r="AL20" s="53"/>
      <c r="AM20" s="52"/>
      <c r="AN20" s="54">
        <f t="shared" si="8"/>
        <v>0</v>
      </c>
      <c r="AO20" s="50">
        <f t="shared" si="9"/>
        <v>0</v>
      </c>
      <c r="AP20" s="55">
        <f t="shared" si="10"/>
        <v>0</v>
      </c>
      <c r="AQ20" s="56">
        <f t="shared" si="11"/>
        <v>0</v>
      </c>
      <c r="AR20" s="57">
        <f t="shared" si="12"/>
        <v>0</v>
      </c>
      <c r="AS20" s="58">
        <f t="shared" si="13"/>
        <v>0</v>
      </c>
      <c r="AT20" s="54">
        <f t="shared" si="14"/>
        <v>0</v>
      </c>
      <c r="AU20" s="59">
        <f t="shared" si="0"/>
        <v>0</v>
      </c>
      <c r="AV20" s="54">
        <f t="shared" si="15"/>
        <v>0</v>
      </c>
      <c r="AW20" s="59">
        <f t="shared" si="1"/>
        <v>0</v>
      </c>
      <c r="AX20" s="54">
        <f t="shared" si="16"/>
        <v>0</v>
      </c>
      <c r="AY20" s="59">
        <f t="shared" si="2"/>
        <v>0</v>
      </c>
      <c r="AZ20" s="54">
        <f t="shared" si="17"/>
        <v>0</v>
      </c>
      <c r="BA20" s="59">
        <f t="shared" si="3"/>
        <v>0</v>
      </c>
      <c r="BB20" s="54">
        <f t="shared" si="18"/>
        <v>0</v>
      </c>
      <c r="BC20" s="59">
        <f t="shared" si="4"/>
        <v>0</v>
      </c>
      <c r="BD20" s="129"/>
    </row>
    <row r="21" spans="2:56" x14ac:dyDescent="0.25">
      <c r="B21" s="21" t="str">
        <f>Décembre!B21</f>
        <v xml:space="preserve"> </v>
      </c>
      <c r="C21" s="48"/>
      <c r="D21" s="48"/>
      <c r="E21" s="50">
        <f t="shared" si="5"/>
        <v>0</v>
      </c>
      <c r="F21" s="50">
        <f t="shared" si="6"/>
        <v>0</v>
      </c>
      <c r="G21" s="50">
        <f t="shared" si="7"/>
        <v>0</v>
      </c>
      <c r="H21" s="51"/>
      <c r="I21" s="52"/>
      <c r="J21" s="53"/>
      <c r="K21" s="52"/>
      <c r="L21" s="53"/>
      <c r="M21" s="52"/>
      <c r="N21" s="53"/>
      <c r="O21" s="52"/>
      <c r="P21" s="53"/>
      <c r="Q21" s="52"/>
      <c r="R21" s="53"/>
      <c r="S21" s="52"/>
      <c r="T21" s="53"/>
      <c r="U21" s="52"/>
      <c r="V21" s="53"/>
      <c r="W21" s="52"/>
      <c r="X21" s="53"/>
      <c r="Y21" s="52"/>
      <c r="Z21" s="53"/>
      <c r="AA21" s="52"/>
      <c r="AB21" s="53"/>
      <c r="AC21" s="52"/>
      <c r="AD21" s="53"/>
      <c r="AE21" s="52"/>
      <c r="AF21" s="53"/>
      <c r="AG21" s="52"/>
      <c r="AH21" s="53"/>
      <c r="AI21" s="52"/>
      <c r="AJ21" s="53"/>
      <c r="AK21" s="52"/>
      <c r="AL21" s="53"/>
      <c r="AM21" s="52"/>
      <c r="AN21" s="54">
        <f t="shared" si="8"/>
        <v>0</v>
      </c>
      <c r="AO21" s="50">
        <f t="shared" si="9"/>
        <v>0</v>
      </c>
      <c r="AP21" s="55">
        <f t="shared" si="10"/>
        <v>0</v>
      </c>
      <c r="AQ21" s="56">
        <f t="shared" si="11"/>
        <v>0</v>
      </c>
      <c r="AR21" s="57">
        <f t="shared" si="12"/>
        <v>0</v>
      </c>
      <c r="AS21" s="58">
        <f t="shared" si="13"/>
        <v>0</v>
      </c>
      <c r="AT21" s="54">
        <f t="shared" si="14"/>
        <v>0</v>
      </c>
      <c r="AU21" s="59">
        <f t="shared" si="0"/>
        <v>0</v>
      </c>
      <c r="AV21" s="54">
        <f t="shared" si="15"/>
        <v>0</v>
      </c>
      <c r="AW21" s="59">
        <f t="shared" si="1"/>
        <v>0</v>
      </c>
      <c r="AX21" s="54">
        <f t="shared" si="16"/>
        <v>0</v>
      </c>
      <c r="AY21" s="59">
        <f t="shared" si="2"/>
        <v>0</v>
      </c>
      <c r="AZ21" s="54">
        <f t="shared" si="17"/>
        <v>0</v>
      </c>
      <c r="BA21" s="59">
        <f t="shared" si="3"/>
        <v>0</v>
      </c>
      <c r="BB21" s="54">
        <f t="shared" si="18"/>
        <v>0</v>
      </c>
      <c r="BC21" s="59">
        <f t="shared" si="4"/>
        <v>0</v>
      </c>
      <c r="BD21" s="129"/>
    </row>
    <row r="22" spans="2:56" x14ac:dyDescent="0.25">
      <c r="B22" s="21" t="str">
        <f>Décembre!B22</f>
        <v xml:space="preserve"> </v>
      </c>
      <c r="C22" s="48"/>
      <c r="D22" s="48"/>
      <c r="E22" s="50">
        <f t="shared" si="5"/>
        <v>0</v>
      </c>
      <c r="F22" s="50">
        <f t="shared" si="6"/>
        <v>0</v>
      </c>
      <c r="G22" s="50">
        <f t="shared" si="7"/>
        <v>0</v>
      </c>
      <c r="H22" s="51"/>
      <c r="I22" s="52"/>
      <c r="J22" s="53"/>
      <c r="K22" s="52"/>
      <c r="L22" s="53"/>
      <c r="M22" s="52"/>
      <c r="N22" s="53"/>
      <c r="O22" s="52"/>
      <c r="P22" s="53"/>
      <c r="Q22" s="52"/>
      <c r="R22" s="53"/>
      <c r="S22" s="52"/>
      <c r="T22" s="53"/>
      <c r="U22" s="52"/>
      <c r="V22" s="53"/>
      <c r="W22" s="52"/>
      <c r="X22" s="53"/>
      <c r="Y22" s="52"/>
      <c r="Z22" s="53"/>
      <c r="AA22" s="52"/>
      <c r="AB22" s="53"/>
      <c r="AC22" s="52"/>
      <c r="AD22" s="53"/>
      <c r="AE22" s="52"/>
      <c r="AF22" s="53"/>
      <c r="AG22" s="52"/>
      <c r="AH22" s="53"/>
      <c r="AI22" s="52"/>
      <c r="AJ22" s="53"/>
      <c r="AK22" s="52"/>
      <c r="AL22" s="53"/>
      <c r="AM22" s="52"/>
      <c r="AN22" s="54">
        <f t="shared" si="8"/>
        <v>0</v>
      </c>
      <c r="AO22" s="50">
        <f t="shared" si="9"/>
        <v>0</v>
      </c>
      <c r="AP22" s="55">
        <f t="shared" si="10"/>
        <v>0</v>
      </c>
      <c r="AQ22" s="56">
        <f t="shared" si="11"/>
        <v>0</v>
      </c>
      <c r="AR22" s="57">
        <f t="shared" si="12"/>
        <v>0</v>
      </c>
      <c r="AS22" s="58">
        <f t="shared" si="13"/>
        <v>0</v>
      </c>
      <c r="AT22" s="54">
        <f t="shared" si="14"/>
        <v>0</v>
      </c>
      <c r="AU22" s="59">
        <f t="shared" si="0"/>
        <v>0</v>
      </c>
      <c r="AV22" s="54">
        <f t="shared" si="15"/>
        <v>0</v>
      </c>
      <c r="AW22" s="59">
        <f t="shared" si="1"/>
        <v>0</v>
      </c>
      <c r="AX22" s="54">
        <f t="shared" si="16"/>
        <v>0</v>
      </c>
      <c r="AY22" s="59">
        <f t="shared" si="2"/>
        <v>0</v>
      </c>
      <c r="AZ22" s="54">
        <f t="shared" si="17"/>
        <v>0</v>
      </c>
      <c r="BA22" s="59">
        <f t="shared" si="3"/>
        <v>0</v>
      </c>
      <c r="BB22" s="54">
        <f t="shared" si="18"/>
        <v>0</v>
      </c>
      <c r="BC22" s="59">
        <f t="shared" si="4"/>
        <v>0</v>
      </c>
      <c r="BD22" s="129"/>
    </row>
    <row r="23" spans="2:56" x14ac:dyDescent="0.25">
      <c r="B23" s="21" t="str">
        <f>Décembre!B23</f>
        <v xml:space="preserve"> </v>
      </c>
      <c r="C23" s="48"/>
      <c r="D23" s="48"/>
      <c r="E23" s="50">
        <f t="shared" si="5"/>
        <v>0</v>
      </c>
      <c r="F23" s="50">
        <f t="shared" si="6"/>
        <v>0</v>
      </c>
      <c r="G23" s="50">
        <f t="shared" si="7"/>
        <v>0</v>
      </c>
      <c r="H23" s="51"/>
      <c r="I23" s="52"/>
      <c r="J23" s="53"/>
      <c r="K23" s="52"/>
      <c r="L23" s="53"/>
      <c r="M23" s="52"/>
      <c r="N23" s="53"/>
      <c r="O23" s="52"/>
      <c r="P23" s="53"/>
      <c r="Q23" s="52"/>
      <c r="R23" s="53"/>
      <c r="S23" s="52"/>
      <c r="T23" s="53"/>
      <c r="U23" s="52"/>
      <c r="V23" s="53"/>
      <c r="W23" s="52"/>
      <c r="X23" s="53"/>
      <c r="Y23" s="52"/>
      <c r="Z23" s="53"/>
      <c r="AA23" s="52"/>
      <c r="AB23" s="53"/>
      <c r="AC23" s="52"/>
      <c r="AD23" s="53"/>
      <c r="AE23" s="52"/>
      <c r="AF23" s="53"/>
      <c r="AG23" s="52"/>
      <c r="AH23" s="53"/>
      <c r="AI23" s="52"/>
      <c r="AJ23" s="53"/>
      <c r="AK23" s="52"/>
      <c r="AL23" s="53"/>
      <c r="AM23" s="52"/>
      <c r="AN23" s="54">
        <f t="shared" si="8"/>
        <v>0</v>
      </c>
      <c r="AO23" s="50">
        <f t="shared" si="9"/>
        <v>0</v>
      </c>
      <c r="AP23" s="55">
        <f t="shared" si="10"/>
        <v>0</v>
      </c>
      <c r="AQ23" s="56">
        <f t="shared" si="11"/>
        <v>0</v>
      </c>
      <c r="AR23" s="57">
        <f t="shared" si="12"/>
        <v>0</v>
      </c>
      <c r="AS23" s="58">
        <f t="shared" si="13"/>
        <v>0</v>
      </c>
      <c r="AT23" s="54">
        <f t="shared" si="14"/>
        <v>0</v>
      </c>
      <c r="AU23" s="59">
        <f t="shared" si="0"/>
        <v>0</v>
      </c>
      <c r="AV23" s="54">
        <f t="shared" si="15"/>
        <v>0</v>
      </c>
      <c r="AW23" s="59">
        <f t="shared" si="1"/>
        <v>0</v>
      </c>
      <c r="AX23" s="54">
        <f t="shared" si="16"/>
        <v>0</v>
      </c>
      <c r="AY23" s="59">
        <f t="shared" si="2"/>
        <v>0</v>
      </c>
      <c r="AZ23" s="54">
        <f t="shared" si="17"/>
        <v>0</v>
      </c>
      <c r="BA23" s="59">
        <f t="shared" si="3"/>
        <v>0</v>
      </c>
      <c r="BB23" s="54">
        <f t="shared" si="18"/>
        <v>0</v>
      </c>
      <c r="BC23" s="59">
        <f t="shared" si="4"/>
        <v>0</v>
      </c>
      <c r="BD23" s="129"/>
    </row>
    <row r="24" spans="2:56" x14ac:dyDescent="0.25">
      <c r="B24" s="21" t="str">
        <f>Décembre!B24</f>
        <v xml:space="preserve"> </v>
      </c>
      <c r="C24" s="48"/>
      <c r="D24" s="48"/>
      <c r="E24" s="50">
        <f t="shared" si="5"/>
        <v>0</v>
      </c>
      <c r="F24" s="50">
        <f t="shared" si="6"/>
        <v>0</v>
      </c>
      <c r="G24" s="50">
        <f t="shared" si="7"/>
        <v>0</v>
      </c>
      <c r="H24" s="51"/>
      <c r="I24" s="52"/>
      <c r="J24" s="53"/>
      <c r="K24" s="52"/>
      <c r="L24" s="53"/>
      <c r="M24" s="52"/>
      <c r="N24" s="53"/>
      <c r="O24" s="52"/>
      <c r="P24" s="53"/>
      <c r="Q24" s="52"/>
      <c r="R24" s="53"/>
      <c r="S24" s="52"/>
      <c r="T24" s="53"/>
      <c r="U24" s="52"/>
      <c r="V24" s="53"/>
      <c r="W24" s="52"/>
      <c r="X24" s="53"/>
      <c r="Y24" s="52"/>
      <c r="Z24" s="53"/>
      <c r="AA24" s="52"/>
      <c r="AB24" s="53"/>
      <c r="AC24" s="52"/>
      <c r="AD24" s="53"/>
      <c r="AE24" s="52"/>
      <c r="AF24" s="53"/>
      <c r="AG24" s="52"/>
      <c r="AH24" s="53"/>
      <c r="AI24" s="52"/>
      <c r="AJ24" s="53"/>
      <c r="AK24" s="52"/>
      <c r="AL24" s="53"/>
      <c r="AM24" s="52"/>
      <c r="AN24" s="54">
        <f t="shared" si="8"/>
        <v>0</v>
      </c>
      <c r="AO24" s="50">
        <f t="shared" si="9"/>
        <v>0</v>
      </c>
      <c r="AP24" s="55">
        <f t="shared" si="10"/>
        <v>0</v>
      </c>
      <c r="AQ24" s="56">
        <f t="shared" si="11"/>
        <v>0</v>
      </c>
      <c r="AR24" s="57">
        <f t="shared" si="12"/>
        <v>0</v>
      </c>
      <c r="AS24" s="58">
        <f t="shared" si="13"/>
        <v>0</v>
      </c>
      <c r="AT24" s="54">
        <f t="shared" si="14"/>
        <v>0</v>
      </c>
      <c r="AU24" s="59">
        <f t="shared" si="0"/>
        <v>0</v>
      </c>
      <c r="AV24" s="54">
        <f t="shared" si="15"/>
        <v>0</v>
      </c>
      <c r="AW24" s="59">
        <f t="shared" si="1"/>
        <v>0</v>
      </c>
      <c r="AX24" s="54">
        <f t="shared" si="16"/>
        <v>0</v>
      </c>
      <c r="AY24" s="59">
        <f t="shared" si="2"/>
        <v>0</v>
      </c>
      <c r="AZ24" s="54">
        <f t="shared" si="17"/>
        <v>0</v>
      </c>
      <c r="BA24" s="59">
        <f t="shared" si="3"/>
        <v>0</v>
      </c>
      <c r="BB24" s="54">
        <f t="shared" si="18"/>
        <v>0</v>
      </c>
      <c r="BC24" s="59">
        <f t="shared" si="4"/>
        <v>0</v>
      </c>
      <c r="BD24" s="129"/>
    </row>
    <row r="25" spans="2:56" x14ac:dyDescent="0.25">
      <c r="B25" s="21" t="str">
        <f>Décembre!B25</f>
        <v xml:space="preserve"> </v>
      </c>
      <c r="C25" s="48"/>
      <c r="D25" s="48"/>
      <c r="E25" s="50">
        <f t="shared" si="5"/>
        <v>0</v>
      </c>
      <c r="F25" s="50">
        <f t="shared" si="6"/>
        <v>0</v>
      </c>
      <c r="G25" s="50">
        <f t="shared" si="7"/>
        <v>0</v>
      </c>
      <c r="H25" s="51"/>
      <c r="I25" s="52"/>
      <c r="J25" s="53"/>
      <c r="K25" s="52"/>
      <c r="L25" s="53"/>
      <c r="M25" s="52"/>
      <c r="N25" s="53"/>
      <c r="O25" s="52"/>
      <c r="P25" s="53"/>
      <c r="Q25" s="52"/>
      <c r="R25" s="53"/>
      <c r="S25" s="52"/>
      <c r="T25" s="53"/>
      <c r="U25" s="52"/>
      <c r="V25" s="53"/>
      <c r="W25" s="52"/>
      <c r="X25" s="53"/>
      <c r="Y25" s="52"/>
      <c r="Z25" s="53"/>
      <c r="AA25" s="52"/>
      <c r="AB25" s="53"/>
      <c r="AC25" s="52"/>
      <c r="AD25" s="53"/>
      <c r="AE25" s="52"/>
      <c r="AF25" s="53"/>
      <c r="AG25" s="52"/>
      <c r="AH25" s="53"/>
      <c r="AI25" s="52"/>
      <c r="AJ25" s="53"/>
      <c r="AK25" s="52"/>
      <c r="AL25" s="53"/>
      <c r="AM25" s="52"/>
      <c r="AN25" s="54">
        <f t="shared" si="8"/>
        <v>0</v>
      </c>
      <c r="AO25" s="50">
        <f t="shared" si="9"/>
        <v>0</v>
      </c>
      <c r="AP25" s="55">
        <f t="shared" si="10"/>
        <v>0</v>
      </c>
      <c r="AQ25" s="56">
        <f t="shared" si="11"/>
        <v>0</v>
      </c>
      <c r="AR25" s="57">
        <f t="shared" si="12"/>
        <v>0</v>
      </c>
      <c r="AS25" s="58">
        <f t="shared" si="13"/>
        <v>0</v>
      </c>
      <c r="AT25" s="54">
        <f t="shared" si="14"/>
        <v>0</v>
      </c>
      <c r="AU25" s="59">
        <f t="shared" si="0"/>
        <v>0</v>
      </c>
      <c r="AV25" s="54">
        <f t="shared" si="15"/>
        <v>0</v>
      </c>
      <c r="AW25" s="59">
        <f t="shared" si="1"/>
        <v>0</v>
      </c>
      <c r="AX25" s="54">
        <f t="shared" si="16"/>
        <v>0</v>
      </c>
      <c r="AY25" s="59">
        <f t="shared" si="2"/>
        <v>0</v>
      </c>
      <c r="AZ25" s="54">
        <f t="shared" si="17"/>
        <v>0</v>
      </c>
      <c r="BA25" s="59">
        <f t="shared" si="3"/>
        <v>0</v>
      </c>
      <c r="BB25" s="54">
        <f t="shared" si="18"/>
        <v>0</v>
      </c>
      <c r="BC25" s="59">
        <f t="shared" si="4"/>
        <v>0</v>
      </c>
      <c r="BD25" s="129"/>
    </row>
    <row r="26" spans="2:56" x14ac:dyDescent="0.25">
      <c r="B26" s="21" t="str">
        <f>Décembre!B26</f>
        <v xml:space="preserve"> </v>
      </c>
      <c r="C26" s="48"/>
      <c r="D26" s="48"/>
      <c r="E26" s="50">
        <f t="shared" si="5"/>
        <v>0</v>
      </c>
      <c r="F26" s="50">
        <f t="shared" si="6"/>
        <v>0</v>
      </c>
      <c r="G26" s="50">
        <f t="shared" si="7"/>
        <v>0</v>
      </c>
      <c r="H26" s="51"/>
      <c r="I26" s="52"/>
      <c r="J26" s="53"/>
      <c r="K26" s="52"/>
      <c r="L26" s="53"/>
      <c r="M26" s="52"/>
      <c r="N26" s="53"/>
      <c r="O26" s="52"/>
      <c r="P26" s="53"/>
      <c r="Q26" s="52"/>
      <c r="R26" s="53"/>
      <c r="S26" s="52"/>
      <c r="T26" s="53"/>
      <c r="U26" s="52"/>
      <c r="V26" s="53"/>
      <c r="W26" s="52"/>
      <c r="X26" s="53"/>
      <c r="Y26" s="52"/>
      <c r="Z26" s="53"/>
      <c r="AA26" s="52"/>
      <c r="AB26" s="53"/>
      <c r="AC26" s="52"/>
      <c r="AD26" s="53"/>
      <c r="AE26" s="52"/>
      <c r="AF26" s="53"/>
      <c r="AG26" s="52"/>
      <c r="AH26" s="53"/>
      <c r="AI26" s="52"/>
      <c r="AJ26" s="53"/>
      <c r="AK26" s="52"/>
      <c r="AL26" s="53"/>
      <c r="AM26" s="52"/>
      <c r="AN26" s="54">
        <f t="shared" si="8"/>
        <v>0</v>
      </c>
      <c r="AO26" s="50">
        <f t="shared" si="9"/>
        <v>0</v>
      </c>
      <c r="AP26" s="55">
        <f t="shared" si="10"/>
        <v>0</v>
      </c>
      <c r="AQ26" s="56">
        <f t="shared" si="11"/>
        <v>0</v>
      </c>
      <c r="AR26" s="57">
        <f t="shared" si="12"/>
        <v>0</v>
      </c>
      <c r="AS26" s="58">
        <f t="shared" si="13"/>
        <v>0</v>
      </c>
      <c r="AT26" s="54">
        <f t="shared" si="14"/>
        <v>0</v>
      </c>
      <c r="AU26" s="59">
        <f t="shared" si="0"/>
        <v>0</v>
      </c>
      <c r="AV26" s="54">
        <f t="shared" si="15"/>
        <v>0</v>
      </c>
      <c r="AW26" s="59">
        <f t="shared" si="1"/>
        <v>0</v>
      </c>
      <c r="AX26" s="54">
        <f t="shared" si="16"/>
        <v>0</v>
      </c>
      <c r="AY26" s="59">
        <f t="shared" si="2"/>
        <v>0</v>
      </c>
      <c r="AZ26" s="54">
        <f t="shared" si="17"/>
        <v>0</v>
      </c>
      <c r="BA26" s="59">
        <f t="shared" si="3"/>
        <v>0</v>
      </c>
      <c r="BB26" s="54">
        <f t="shared" si="18"/>
        <v>0</v>
      </c>
      <c r="BC26" s="59">
        <f t="shared" si="4"/>
        <v>0</v>
      </c>
      <c r="BD26" s="129"/>
    </row>
    <row r="27" spans="2:56" x14ac:dyDescent="0.25">
      <c r="B27" s="21" t="str">
        <f>Décembre!B27</f>
        <v xml:space="preserve"> </v>
      </c>
      <c r="C27" s="48"/>
      <c r="D27" s="48"/>
      <c r="E27" s="50">
        <f t="shared" si="5"/>
        <v>0</v>
      </c>
      <c r="F27" s="50">
        <f t="shared" si="6"/>
        <v>0</v>
      </c>
      <c r="G27" s="50">
        <f t="shared" si="7"/>
        <v>0</v>
      </c>
      <c r="H27" s="51"/>
      <c r="I27" s="52"/>
      <c r="J27" s="53"/>
      <c r="K27" s="52"/>
      <c r="L27" s="53"/>
      <c r="M27" s="52"/>
      <c r="N27" s="53"/>
      <c r="O27" s="52"/>
      <c r="P27" s="53"/>
      <c r="Q27" s="52"/>
      <c r="R27" s="53"/>
      <c r="S27" s="52"/>
      <c r="T27" s="53"/>
      <c r="U27" s="52"/>
      <c r="V27" s="53"/>
      <c r="W27" s="52"/>
      <c r="X27" s="53"/>
      <c r="Y27" s="52"/>
      <c r="Z27" s="53"/>
      <c r="AA27" s="52"/>
      <c r="AB27" s="53"/>
      <c r="AC27" s="52"/>
      <c r="AD27" s="53"/>
      <c r="AE27" s="52"/>
      <c r="AF27" s="53"/>
      <c r="AG27" s="52"/>
      <c r="AH27" s="53"/>
      <c r="AI27" s="52"/>
      <c r="AJ27" s="53"/>
      <c r="AK27" s="52"/>
      <c r="AL27" s="53"/>
      <c r="AM27" s="52"/>
      <c r="AN27" s="54">
        <f t="shared" si="8"/>
        <v>0</v>
      </c>
      <c r="AO27" s="50">
        <f t="shared" si="9"/>
        <v>0</v>
      </c>
      <c r="AP27" s="55">
        <f t="shared" si="10"/>
        <v>0</v>
      </c>
      <c r="AQ27" s="56">
        <f t="shared" si="11"/>
        <v>0</v>
      </c>
      <c r="AR27" s="57">
        <f t="shared" si="12"/>
        <v>0</v>
      </c>
      <c r="AS27" s="58">
        <f t="shared" si="13"/>
        <v>0</v>
      </c>
      <c r="AT27" s="54">
        <f t="shared" si="14"/>
        <v>0</v>
      </c>
      <c r="AU27" s="59">
        <f t="shared" si="0"/>
        <v>0</v>
      </c>
      <c r="AV27" s="54">
        <f t="shared" si="15"/>
        <v>0</v>
      </c>
      <c r="AW27" s="59">
        <f t="shared" si="1"/>
        <v>0</v>
      </c>
      <c r="AX27" s="54">
        <f t="shared" si="16"/>
        <v>0</v>
      </c>
      <c r="AY27" s="59">
        <f t="shared" si="2"/>
        <v>0</v>
      </c>
      <c r="AZ27" s="54">
        <f t="shared" si="17"/>
        <v>0</v>
      </c>
      <c r="BA27" s="59">
        <f t="shared" si="3"/>
        <v>0</v>
      </c>
      <c r="BB27" s="54">
        <f t="shared" si="18"/>
        <v>0</v>
      </c>
      <c r="BC27" s="59">
        <f t="shared" si="4"/>
        <v>0</v>
      </c>
      <c r="BD27" s="129"/>
    </row>
    <row r="28" spans="2:56" x14ac:dyDescent="0.25">
      <c r="B28" s="21" t="str">
        <f>Décembre!B28</f>
        <v xml:space="preserve"> </v>
      </c>
      <c r="C28" s="48"/>
      <c r="D28" s="48"/>
      <c r="E28" s="50">
        <f t="shared" si="5"/>
        <v>0</v>
      </c>
      <c r="F28" s="50">
        <f t="shared" si="6"/>
        <v>0</v>
      </c>
      <c r="G28" s="50">
        <f t="shared" si="7"/>
        <v>0</v>
      </c>
      <c r="H28" s="51"/>
      <c r="I28" s="52"/>
      <c r="J28" s="53"/>
      <c r="K28" s="52"/>
      <c r="L28" s="53"/>
      <c r="M28" s="52"/>
      <c r="N28" s="53"/>
      <c r="O28" s="52"/>
      <c r="P28" s="53"/>
      <c r="Q28" s="52"/>
      <c r="R28" s="53"/>
      <c r="S28" s="52"/>
      <c r="T28" s="53"/>
      <c r="U28" s="52"/>
      <c r="V28" s="53"/>
      <c r="W28" s="52"/>
      <c r="X28" s="53"/>
      <c r="Y28" s="52"/>
      <c r="Z28" s="53"/>
      <c r="AA28" s="52"/>
      <c r="AB28" s="53"/>
      <c r="AC28" s="52"/>
      <c r="AD28" s="53"/>
      <c r="AE28" s="52"/>
      <c r="AF28" s="53"/>
      <c r="AG28" s="52"/>
      <c r="AH28" s="53"/>
      <c r="AI28" s="52"/>
      <c r="AJ28" s="53"/>
      <c r="AK28" s="52"/>
      <c r="AL28" s="53"/>
      <c r="AM28" s="52"/>
      <c r="AN28" s="54">
        <f t="shared" si="8"/>
        <v>0</v>
      </c>
      <c r="AO28" s="50">
        <f t="shared" si="9"/>
        <v>0</v>
      </c>
      <c r="AP28" s="55">
        <f t="shared" si="10"/>
        <v>0</v>
      </c>
      <c r="AQ28" s="56">
        <f t="shared" si="11"/>
        <v>0</v>
      </c>
      <c r="AR28" s="57">
        <f t="shared" si="12"/>
        <v>0</v>
      </c>
      <c r="AS28" s="58">
        <f t="shared" si="13"/>
        <v>0</v>
      </c>
      <c r="AT28" s="54">
        <f t="shared" si="14"/>
        <v>0</v>
      </c>
      <c r="AU28" s="59">
        <f t="shared" si="0"/>
        <v>0</v>
      </c>
      <c r="AV28" s="54">
        <f t="shared" si="15"/>
        <v>0</v>
      </c>
      <c r="AW28" s="59">
        <f t="shared" si="1"/>
        <v>0</v>
      </c>
      <c r="AX28" s="54">
        <f t="shared" si="16"/>
        <v>0</v>
      </c>
      <c r="AY28" s="59">
        <f t="shared" si="2"/>
        <v>0</v>
      </c>
      <c r="AZ28" s="54">
        <f t="shared" si="17"/>
        <v>0</v>
      </c>
      <c r="BA28" s="59">
        <f t="shared" si="3"/>
        <v>0</v>
      </c>
      <c r="BB28" s="54">
        <f t="shared" si="18"/>
        <v>0</v>
      </c>
      <c r="BC28" s="59">
        <f t="shared" si="4"/>
        <v>0</v>
      </c>
      <c r="BD28" s="129"/>
    </row>
    <row r="29" spans="2:56" x14ac:dyDescent="0.25">
      <c r="B29" s="21" t="str">
        <f>Décembre!B29</f>
        <v xml:space="preserve"> </v>
      </c>
      <c r="C29" s="48"/>
      <c r="D29" s="48"/>
      <c r="E29" s="50">
        <f t="shared" si="5"/>
        <v>0</v>
      </c>
      <c r="F29" s="50">
        <f t="shared" si="6"/>
        <v>0</v>
      </c>
      <c r="G29" s="50">
        <f t="shared" si="7"/>
        <v>0</v>
      </c>
      <c r="H29" s="51"/>
      <c r="I29" s="52"/>
      <c r="J29" s="53"/>
      <c r="K29" s="52"/>
      <c r="L29" s="53"/>
      <c r="M29" s="52"/>
      <c r="N29" s="53"/>
      <c r="O29" s="52"/>
      <c r="P29" s="53"/>
      <c r="Q29" s="52"/>
      <c r="R29" s="53"/>
      <c r="S29" s="52"/>
      <c r="T29" s="53"/>
      <c r="U29" s="52"/>
      <c r="V29" s="53"/>
      <c r="W29" s="52"/>
      <c r="X29" s="53"/>
      <c r="Y29" s="52"/>
      <c r="Z29" s="53"/>
      <c r="AA29" s="52"/>
      <c r="AB29" s="53"/>
      <c r="AC29" s="52"/>
      <c r="AD29" s="53"/>
      <c r="AE29" s="52"/>
      <c r="AF29" s="53"/>
      <c r="AG29" s="52"/>
      <c r="AH29" s="53"/>
      <c r="AI29" s="52"/>
      <c r="AJ29" s="53"/>
      <c r="AK29" s="52"/>
      <c r="AL29" s="53"/>
      <c r="AM29" s="52"/>
      <c r="AN29" s="54">
        <f t="shared" si="8"/>
        <v>0</v>
      </c>
      <c r="AO29" s="50">
        <f t="shared" si="9"/>
        <v>0</v>
      </c>
      <c r="AP29" s="55">
        <f t="shared" si="10"/>
        <v>0</v>
      </c>
      <c r="AQ29" s="56">
        <f t="shared" si="11"/>
        <v>0</v>
      </c>
      <c r="AR29" s="57">
        <f t="shared" si="12"/>
        <v>0</v>
      </c>
      <c r="AS29" s="58">
        <f t="shared" si="13"/>
        <v>0</v>
      </c>
      <c r="AT29" s="54">
        <f t="shared" si="14"/>
        <v>0</v>
      </c>
      <c r="AU29" s="59">
        <f t="shared" si="0"/>
        <v>0</v>
      </c>
      <c r="AV29" s="54">
        <f t="shared" si="15"/>
        <v>0</v>
      </c>
      <c r="AW29" s="59">
        <f t="shared" si="1"/>
        <v>0</v>
      </c>
      <c r="AX29" s="54">
        <f t="shared" si="16"/>
        <v>0</v>
      </c>
      <c r="AY29" s="59">
        <f t="shared" si="2"/>
        <v>0</v>
      </c>
      <c r="AZ29" s="54">
        <f t="shared" si="17"/>
        <v>0</v>
      </c>
      <c r="BA29" s="59">
        <f t="shared" si="3"/>
        <v>0</v>
      </c>
      <c r="BB29" s="54">
        <f t="shared" si="18"/>
        <v>0</v>
      </c>
      <c r="BC29" s="59">
        <f t="shared" si="4"/>
        <v>0</v>
      </c>
      <c r="BD29" s="129"/>
    </row>
    <row r="30" spans="2:56" x14ac:dyDescent="0.25">
      <c r="B30" s="21" t="str">
        <f>Décembre!B30</f>
        <v xml:space="preserve"> </v>
      </c>
      <c r="C30" s="48"/>
      <c r="D30" s="48"/>
      <c r="E30" s="50">
        <f t="shared" si="5"/>
        <v>0</v>
      </c>
      <c r="F30" s="50">
        <f t="shared" si="6"/>
        <v>0</v>
      </c>
      <c r="G30" s="50">
        <f t="shared" si="7"/>
        <v>0</v>
      </c>
      <c r="H30" s="51"/>
      <c r="I30" s="52"/>
      <c r="J30" s="53"/>
      <c r="K30" s="52"/>
      <c r="L30" s="53"/>
      <c r="M30" s="52"/>
      <c r="N30" s="53"/>
      <c r="O30" s="52"/>
      <c r="P30" s="53"/>
      <c r="Q30" s="52"/>
      <c r="R30" s="53"/>
      <c r="S30" s="52"/>
      <c r="T30" s="53"/>
      <c r="U30" s="52"/>
      <c r="V30" s="53"/>
      <c r="W30" s="52"/>
      <c r="X30" s="53"/>
      <c r="Y30" s="52"/>
      <c r="Z30" s="53"/>
      <c r="AA30" s="52"/>
      <c r="AB30" s="53"/>
      <c r="AC30" s="52"/>
      <c r="AD30" s="53"/>
      <c r="AE30" s="52"/>
      <c r="AF30" s="53"/>
      <c r="AG30" s="52"/>
      <c r="AH30" s="53"/>
      <c r="AI30" s="52"/>
      <c r="AJ30" s="53"/>
      <c r="AK30" s="52"/>
      <c r="AL30" s="53"/>
      <c r="AM30" s="52"/>
      <c r="AN30" s="54">
        <f t="shared" si="8"/>
        <v>0</v>
      </c>
      <c r="AO30" s="50">
        <f t="shared" si="9"/>
        <v>0</v>
      </c>
      <c r="AP30" s="55">
        <f t="shared" si="10"/>
        <v>0</v>
      </c>
      <c r="AQ30" s="56">
        <f t="shared" si="11"/>
        <v>0</v>
      </c>
      <c r="AR30" s="57">
        <f t="shared" si="12"/>
        <v>0</v>
      </c>
      <c r="AS30" s="58">
        <f t="shared" si="13"/>
        <v>0</v>
      </c>
      <c r="AT30" s="54">
        <f t="shared" si="14"/>
        <v>0</v>
      </c>
      <c r="AU30" s="59">
        <f t="shared" si="0"/>
        <v>0</v>
      </c>
      <c r="AV30" s="54">
        <f t="shared" si="15"/>
        <v>0</v>
      </c>
      <c r="AW30" s="59">
        <f t="shared" si="1"/>
        <v>0</v>
      </c>
      <c r="AX30" s="54">
        <f t="shared" si="16"/>
        <v>0</v>
      </c>
      <c r="AY30" s="59">
        <f t="shared" si="2"/>
        <v>0</v>
      </c>
      <c r="AZ30" s="54">
        <f t="shared" si="17"/>
        <v>0</v>
      </c>
      <c r="BA30" s="59">
        <f t="shared" si="3"/>
        <v>0</v>
      </c>
      <c r="BB30" s="54">
        <f t="shared" si="18"/>
        <v>0</v>
      </c>
      <c r="BC30" s="59">
        <f t="shared" si="4"/>
        <v>0</v>
      </c>
      <c r="BD30" s="129"/>
    </row>
    <row r="31" spans="2:56" x14ac:dyDescent="0.25">
      <c r="B31" s="21" t="str">
        <f>Décembre!B31</f>
        <v xml:space="preserve"> </v>
      </c>
      <c r="C31" s="48"/>
      <c r="D31" s="48"/>
      <c r="E31" s="50">
        <f t="shared" si="5"/>
        <v>0</v>
      </c>
      <c r="F31" s="50">
        <f t="shared" si="6"/>
        <v>0</v>
      </c>
      <c r="G31" s="50">
        <f t="shared" si="7"/>
        <v>0</v>
      </c>
      <c r="H31" s="51"/>
      <c r="I31" s="52"/>
      <c r="J31" s="53"/>
      <c r="K31" s="52"/>
      <c r="L31" s="53"/>
      <c r="M31" s="52"/>
      <c r="N31" s="53"/>
      <c r="O31" s="52"/>
      <c r="P31" s="53"/>
      <c r="Q31" s="52"/>
      <c r="R31" s="53"/>
      <c r="S31" s="52"/>
      <c r="T31" s="53"/>
      <c r="U31" s="52"/>
      <c r="V31" s="53"/>
      <c r="W31" s="52"/>
      <c r="X31" s="53"/>
      <c r="Y31" s="52"/>
      <c r="Z31" s="53"/>
      <c r="AA31" s="52"/>
      <c r="AB31" s="53"/>
      <c r="AC31" s="52"/>
      <c r="AD31" s="53"/>
      <c r="AE31" s="52"/>
      <c r="AF31" s="53"/>
      <c r="AG31" s="52"/>
      <c r="AH31" s="53"/>
      <c r="AI31" s="52"/>
      <c r="AJ31" s="53"/>
      <c r="AK31" s="52"/>
      <c r="AL31" s="53"/>
      <c r="AM31" s="52"/>
      <c r="AN31" s="54">
        <f t="shared" si="8"/>
        <v>0</v>
      </c>
      <c r="AO31" s="50">
        <f t="shared" si="9"/>
        <v>0</v>
      </c>
      <c r="AP31" s="55">
        <f t="shared" si="10"/>
        <v>0</v>
      </c>
      <c r="AQ31" s="56">
        <f t="shared" si="11"/>
        <v>0</v>
      </c>
      <c r="AR31" s="57">
        <f t="shared" si="12"/>
        <v>0</v>
      </c>
      <c r="AS31" s="58">
        <f t="shared" si="13"/>
        <v>0</v>
      </c>
      <c r="AT31" s="54">
        <f t="shared" si="14"/>
        <v>0</v>
      </c>
      <c r="AU31" s="59">
        <f t="shared" si="0"/>
        <v>0</v>
      </c>
      <c r="AV31" s="54">
        <f t="shared" si="15"/>
        <v>0</v>
      </c>
      <c r="AW31" s="59">
        <f t="shared" si="1"/>
        <v>0</v>
      </c>
      <c r="AX31" s="54">
        <f t="shared" si="16"/>
        <v>0</v>
      </c>
      <c r="AY31" s="59">
        <f t="shared" si="2"/>
        <v>0</v>
      </c>
      <c r="AZ31" s="54">
        <f t="shared" si="17"/>
        <v>0</v>
      </c>
      <c r="BA31" s="59">
        <f t="shared" si="3"/>
        <v>0</v>
      </c>
      <c r="BB31" s="54">
        <f t="shared" si="18"/>
        <v>0</v>
      </c>
      <c r="BC31" s="59">
        <f t="shared" si="4"/>
        <v>0</v>
      </c>
      <c r="BD31" s="129"/>
    </row>
    <row r="32" spans="2:56" x14ac:dyDescent="0.25">
      <c r="B32" s="21" t="str">
        <f>Décembre!B32</f>
        <v xml:space="preserve"> </v>
      </c>
      <c r="C32" s="48"/>
      <c r="D32" s="48"/>
      <c r="E32" s="50">
        <f t="shared" si="5"/>
        <v>0</v>
      </c>
      <c r="F32" s="50">
        <f t="shared" si="6"/>
        <v>0</v>
      </c>
      <c r="G32" s="50">
        <f t="shared" si="7"/>
        <v>0</v>
      </c>
      <c r="H32" s="51"/>
      <c r="I32" s="52"/>
      <c r="J32" s="53"/>
      <c r="K32" s="52"/>
      <c r="L32" s="53"/>
      <c r="M32" s="52"/>
      <c r="N32" s="53"/>
      <c r="O32" s="52"/>
      <c r="P32" s="53"/>
      <c r="Q32" s="52"/>
      <c r="R32" s="53"/>
      <c r="S32" s="52"/>
      <c r="T32" s="53"/>
      <c r="U32" s="52"/>
      <c r="V32" s="53"/>
      <c r="W32" s="52"/>
      <c r="X32" s="53"/>
      <c r="Y32" s="52"/>
      <c r="Z32" s="53"/>
      <c r="AA32" s="52"/>
      <c r="AB32" s="53"/>
      <c r="AC32" s="52"/>
      <c r="AD32" s="53"/>
      <c r="AE32" s="52"/>
      <c r="AF32" s="53"/>
      <c r="AG32" s="52"/>
      <c r="AH32" s="53"/>
      <c r="AI32" s="52"/>
      <c r="AJ32" s="53"/>
      <c r="AK32" s="52"/>
      <c r="AL32" s="53"/>
      <c r="AM32" s="52"/>
      <c r="AN32" s="54">
        <f t="shared" si="8"/>
        <v>0</v>
      </c>
      <c r="AO32" s="50">
        <f t="shared" si="9"/>
        <v>0</v>
      </c>
      <c r="AP32" s="55">
        <f t="shared" si="10"/>
        <v>0</v>
      </c>
      <c r="AQ32" s="56">
        <f t="shared" si="11"/>
        <v>0</v>
      </c>
      <c r="AR32" s="57">
        <f t="shared" si="12"/>
        <v>0</v>
      </c>
      <c r="AS32" s="58">
        <f t="shared" si="13"/>
        <v>0</v>
      </c>
      <c r="AT32" s="54">
        <f t="shared" si="14"/>
        <v>0</v>
      </c>
      <c r="AU32" s="59">
        <f t="shared" si="0"/>
        <v>0</v>
      </c>
      <c r="AV32" s="54">
        <f t="shared" si="15"/>
        <v>0</v>
      </c>
      <c r="AW32" s="59">
        <f t="shared" si="1"/>
        <v>0</v>
      </c>
      <c r="AX32" s="54">
        <f t="shared" si="16"/>
        <v>0</v>
      </c>
      <c r="AY32" s="59">
        <f t="shared" si="2"/>
        <v>0</v>
      </c>
      <c r="AZ32" s="54">
        <f t="shared" si="17"/>
        <v>0</v>
      </c>
      <c r="BA32" s="59">
        <f t="shared" si="3"/>
        <v>0</v>
      </c>
      <c r="BB32" s="54">
        <f t="shared" si="18"/>
        <v>0</v>
      </c>
      <c r="BC32" s="59">
        <f t="shared" si="4"/>
        <v>0</v>
      </c>
      <c r="BD32" s="129"/>
    </row>
    <row r="33" spans="2:56" x14ac:dyDescent="0.25">
      <c r="B33" s="21" t="str">
        <f>Décembre!B33</f>
        <v xml:space="preserve"> </v>
      </c>
      <c r="C33" s="48"/>
      <c r="D33" s="48"/>
      <c r="E33" s="50">
        <f t="shared" si="5"/>
        <v>0</v>
      </c>
      <c r="F33" s="50">
        <f t="shared" si="6"/>
        <v>0</v>
      </c>
      <c r="G33" s="50">
        <f t="shared" si="7"/>
        <v>0</v>
      </c>
      <c r="H33" s="51"/>
      <c r="I33" s="52"/>
      <c r="J33" s="53"/>
      <c r="K33" s="52"/>
      <c r="L33" s="53"/>
      <c r="M33" s="52"/>
      <c r="N33" s="53"/>
      <c r="O33" s="52"/>
      <c r="P33" s="53"/>
      <c r="Q33" s="52"/>
      <c r="R33" s="53"/>
      <c r="S33" s="52"/>
      <c r="T33" s="53"/>
      <c r="U33" s="52"/>
      <c r="V33" s="53"/>
      <c r="W33" s="52"/>
      <c r="X33" s="53"/>
      <c r="Y33" s="52"/>
      <c r="Z33" s="53"/>
      <c r="AA33" s="52"/>
      <c r="AB33" s="53"/>
      <c r="AC33" s="52"/>
      <c r="AD33" s="53"/>
      <c r="AE33" s="52"/>
      <c r="AF33" s="53"/>
      <c r="AG33" s="52"/>
      <c r="AH33" s="53"/>
      <c r="AI33" s="52"/>
      <c r="AJ33" s="53"/>
      <c r="AK33" s="52"/>
      <c r="AL33" s="53"/>
      <c r="AM33" s="52"/>
      <c r="AN33" s="54">
        <f t="shared" si="8"/>
        <v>0</v>
      </c>
      <c r="AO33" s="50">
        <f t="shared" si="9"/>
        <v>0</v>
      </c>
      <c r="AP33" s="55">
        <f t="shared" si="10"/>
        <v>0</v>
      </c>
      <c r="AQ33" s="56">
        <f t="shared" si="11"/>
        <v>0</v>
      </c>
      <c r="AR33" s="57">
        <f t="shared" si="12"/>
        <v>0</v>
      </c>
      <c r="AS33" s="58">
        <f t="shared" si="13"/>
        <v>0</v>
      </c>
      <c r="AT33" s="54">
        <f t="shared" si="14"/>
        <v>0</v>
      </c>
      <c r="AU33" s="59">
        <f t="shared" si="0"/>
        <v>0</v>
      </c>
      <c r="AV33" s="54">
        <f t="shared" si="15"/>
        <v>0</v>
      </c>
      <c r="AW33" s="59">
        <f t="shared" si="1"/>
        <v>0</v>
      </c>
      <c r="AX33" s="54">
        <f t="shared" si="16"/>
        <v>0</v>
      </c>
      <c r="AY33" s="59">
        <f t="shared" si="2"/>
        <v>0</v>
      </c>
      <c r="AZ33" s="54">
        <f t="shared" si="17"/>
        <v>0</v>
      </c>
      <c r="BA33" s="59">
        <f t="shared" si="3"/>
        <v>0</v>
      </c>
      <c r="BB33" s="54">
        <f t="shared" si="18"/>
        <v>0</v>
      </c>
      <c r="BC33" s="59">
        <f t="shared" si="4"/>
        <v>0</v>
      </c>
      <c r="BD33" s="129"/>
    </row>
    <row r="34" spans="2:56" x14ac:dyDescent="0.25">
      <c r="B34" s="21" t="str">
        <f>Décembre!B34</f>
        <v xml:space="preserve"> </v>
      </c>
      <c r="C34" s="48"/>
      <c r="D34" s="48"/>
      <c r="E34" s="50">
        <f t="shared" si="5"/>
        <v>0</v>
      </c>
      <c r="F34" s="50">
        <f t="shared" si="6"/>
        <v>0</v>
      </c>
      <c r="G34" s="50">
        <f t="shared" si="7"/>
        <v>0</v>
      </c>
      <c r="H34" s="51"/>
      <c r="I34" s="52"/>
      <c r="J34" s="53"/>
      <c r="K34" s="52"/>
      <c r="L34" s="53"/>
      <c r="M34" s="52"/>
      <c r="N34" s="53"/>
      <c r="O34" s="52"/>
      <c r="P34" s="53"/>
      <c r="Q34" s="52"/>
      <c r="R34" s="53"/>
      <c r="S34" s="52"/>
      <c r="T34" s="53"/>
      <c r="U34" s="52"/>
      <c r="V34" s="53"/>
      <c r="W34" s="52"/>
      <c r="X34" s="53"/>
      <c r="Y34" s="52"/>
      <c r="Z34" s="53"/>
      <c r="AA34" s="52"/>
      <c r="AB34" s="53"/>
      <c r="AC34" s="52"/>
      <c r="AD34" s="53"/>
      <c r="AE34" s="52"/>
      <c r="AF34" s="53"/>
      <c r="AG34" s="52"/>
      <c r="AH34" s="53"/>
      <c r="AI34" s="52"/>
      <c r="AJ34" s="53"/>
      <c r="AK34" s="52"/>
      <c r="AL34" s="53"/>
      <c r="AM34" s="52"/>
      <c r="AN34" s="54">
        <f t="shared" si="8"/>
        <v>0</v>
      </c>
      <c r="AO34" s="50">
        <f t="shared" si="9"/>
        <v>0</v>
      </c>
      <c r="AP34" s="55">
        <f t="shared" si="10"/>
        <v>0</v>
      </c>
      <c r="AQ34" s="56">
        <f t="shared" si="11"/>
        <v>0</v>
      </c>
      <c r="AR34" s="57">
        <f t="shared" si="12"/>
        <v>0</v>
      </c>
      <c r="AS34" s="58">
        <f t="shared" si="13"/>
        <v>0</v>
      </c>
      <c r="AT34" s="54">
        <f t="shared" si="14"/>
        <v>0</v>
      </c>
      <c r="AU34" s="59">
        <f t="shared" si="0"/>
        <v>0</v>
      </c>
      <c r="AV34" s="54">
        <f t="shared" si="15"/>
        <v>0</v>
      </c>
      <c r="AW34" s="59">
        <f t="shared" si="1"/>
        <v>0</v>
      </c>
      <c r="AX34" s="54">
        <f t="shared" si="16"/>
        <v>0</v>
      </c>
      <c r="AY34" s="59">
        <f t="shared" si="2"/>
        <v>0</v>
      </c>
      <c r="AZ34" s="54">
        <f t="shared" si="17"/>
        <v>0</v>
      </c>
      <c r="BA34" s="59">
        <f t="shared" si="3"/>
        <v>0</v>
      </c>
      <c r="BB34" s="54">
        <f t="shared" si="18"/>
        <v>0</v>
      </c>
      <c r="BC34" s="59">
        <f t="shared" si="4"/>
        <v>0</v>
      </c>
      <c r="BD34" s="129"/>
    </row>
    <row r="35" spans="2:56" x14ac:dyDescent="0.25">
      <c r="B35" s="21" t="str">
        <f>Décembre!B35</f>
        <v xml:space="preserve"> </v>
      </c>
      <c r="C35" s="48"/>
      <c r="D35" s="48"/>
      <c r="E35" s="50">
        <f t="shared" si="5"/>
        <v>0</v>
      </c>
      <c r="F35" s="50">
        <f t="shared" si="6"/>
        <v>0</v>
      </c>
      <c r="G35" s="50">
        <f t="shared" si="7"/>
        <v>0</v>
      </c>
      <c r="H35" s="51"/>
      <c r="I35" s="52"/>
      <c r="J35" s="53"/>
      <c r="K35" s="52"/>
      <c r="L35" s="53"/>
      <c r="M35" s="52"/>
      <c r="N35" s="53"/>
      <c r="O35" s="52"/>
      <c r="P35" s="53"/>
      <c r="Q35" s="52"/>
      <c r="R35" s="53"/>
      <c r="S35" s="52"/>
      <c r="T35" s="53"/>
      <c r="U35" s="52"/>
      <c r="V35" s="53"/>
      <c r="W35" s="52"/>
      <c r="X35" s="53"/>
      <c r="Y35" s="52"/>
      <c r="Z35" s="53"/>
      <c r="AA35" s="52"/>
      <c r="AB35" s="53"/>
      <c r="AC35" s="52"/>
      <c r="AD35" s="53"/>
      <c r="AE35" s="52"/>
      <c r="AF35" s="53"/>
      <c r="AG35" s="52"/>
      <c r="AH35" s="53"/>
      <c r="AI35" s="52"/>
      <c r="AJ35" s="53"/>
      <c r="AK35" s="52"/>
      <c r="AL35" s="53"/>
      <c r="AM35" s="52"/>
      <c r="AN35" s="54">
        <f t="shared" si="8"/>
        <v>0</v>
      </c>
      <c r="AO35" s="50">
        <f t="shared" si="9"/>
        <v>0</v>
      </c>
      <c r="AP35" s="55">
        <f t="shared" si="10"/>
        <v>0</v>
      </c>
      <c r="AQ35" s="56">
        <f t="shared" si="11"/>
        <v>0</v>
      </c>
      <c r="AR35" s="57">
        <f t="shared" si="12"/>
        <v>0</v>
      </c>
      <c r="AS35" s="58">
        <f t="shared" si="13"/>
        <v>0</v>
      </c>
      <c r="AT35" s="54">
        <f t="shared" si="14"/>
        <v>0</v>
      </c>
      <c r="AU35" s="59">
        <f t="shared" si="0"/>
        <v>0</v>
      </c>
      <c r="AV35" s="54">
        <f t="shared" si="15"/>
        <v>0</v>
      </c>
      <c r="AW35" s="59">
        <f t="shared" si="1"/>
        <v>0</v>
      </c>
      <c r="AX35" s="54">
        <f t="shared" si="16"/>
        <v>0</v>
      </c>
      <c r="AY35" s="59">
        <f t="shared" si="2"/>
        <v>0</v>
      </c>
      <c r="AZ35" s="54">
        <f t="shared" si="17"/>
        <v>0</v>
      </c>
      <c r="BA35" s="59">
        <f t="shared" si="3"/>
        <v>0</v>
      </c>
      <c r="BB35" s="54">
        <f t="shared" si="18"/>
        <v>0</v>
      </c>
      <c r="BC35" s="59">
        <f t="shared" si="4"/>
        <v>0</v>
      </c>
      <c r="BD35" s="129"/>
    </row>
    <row r="36" spans="2:56" x14ac:dyDescent="0.25">
      <c r="B36" s="21" t="str">
        <f>Décembre!B36</f>
        <v xml:space="preserve"> </v>
      </c>
      <c r="C36" s="48"/>
      <c r="D36" s="48"/>
      <c r="E36" s="50">
        <f t="shared" si="5"/>
        <v>0</v>
      </c>
      <c r="F36" s="50">
        <f t="shared" si="6"/>
        <v>0</v>
      </c>
      <c r="G36" s="50">
        <f t="shared" si="7"/>
        <v>0</v>
      </c>
      <c r="H36" s="51"/>
      <c r="I36" s="52"/>
      <c r="J36" s="53"/>
      <c r="K36" s="52"/>
      <c r="L36" s="53"/>
      <c r="M36" s="52"/>
      <c r="N36" s="53"/>
      <c r="O36" s="52"/>
      <c r="P36" s="53"/>
      <c r="Q36" s="52"/>
      <c r="R36" s="53"/>
      <c r="S36" s="52"/>
      <c r="T36" s="53"/>
      <c r="U36" s="52"/>
      <c r="V36" s="53"/>
      <c r="W36" s="52"/>
      <c r="X36" s="53"/>
      <c r="Y36" s="52"/>
      <c r="Z36" s="53"/>
      <c r="AA36" s="52"/>
      <c r="AB36" s="53"/>
      <c r="AC36" s="52"/>
      <c r="AD36" s="53"/>
      <c r="AE36" s="52"/>
      <c r="AF36" s="53"/>
      <c r="AG36" s="52"/>
      <c r="AH36" s="53"/>
      <c r="AI36" s="52"/>
      <c r="AJ36" s="53"/>
      <c r="AK36" s="52"/>
      <c r="AL36" s="53"/>
      <c r="AM36" s="52"/>
      <c r="AN36" s="54">
        <f t="shared" si="8"/>
        <v>0</v>
      </c>
      <c r="AO36" s="50">
        <f t="shared" si="9"/>
        <v>0</v>
      </c>
      <c r="AP36" s="55">
        <f t="shared" si="10"/>
        <v>0</v>
      </c>
      <c r="AQ36" s="56">
        <f t="shared" si="11"/>
        <v>0</v>
      </c>
      <c r="AR36" s="57">
        <f t="shared" si="12"/>
        <v>0</v>
      </c>
      <c r="AS36" s="58">
        <f t="shared" si="13"/>
        <v>0</v>
      </c>
      <c r="AT36" s="54">
        <f t="shared" si="14"/>
        <v>0</v>
      </c>
      <c r="AU36" s="59">
        <f t="shared" si="0"/>
        <v>0</v>
      </c>
      <c r="AV36" s="54">
        <f t="shared" si="15"/>
        <v>0</v>
      </c>
      <c r="AW36" s="59">
        <f t="shared" si="1"/>
        <v>0</v>
      </c>
      <c r="AX36" s="54">
        <f t="shared" si="16"/>
        <v>0</v>
      </c>
      <c r="AY36" s="59">
        <f t="shared" si="2"/>
        <v>0</v>
      </c>
      <c r="AZ36" s="54">
        <f t="shared" si="17"/>
        <v>0</v>
      </c>
      <c r="BA36" s="59">
        <f t="shared" si="3"/>
        <v>0</v>
      </c>
      <c r="BB36" s="54">
        <f t="shared" si="18"/>
        <v>0</v>
      </c>
      <c r="BC36" s="59">
        <f t="shared" si="4"/>
        <v>0</v>
      </c>
      <c r="BD36" s="129"/>
    </row>
    <row r="37" spans="2:56" x14ac:dyDescent="0.25">
      <c r="B37" s="21" t="str">
        <f>Décembre!B37</f>
        <v xml:space="preserve"> </v>
      </c>
      <c r="C37" s="48"/>
      <c r="D37" s="48"/>
      <c r="E37" s="50">
        <f t="shared" si="5"/>
        <v>0</v>
      </c>
      <c r="F37" s="50">
        <f t="shared" si="6"/>
        <v>0</v>
      </c>
      <c r="G37" s="50">
        <f t="shared" si="7"/>
        <v>0</v>
      </c>
      <c r="H37" s="51"/>
      <c r="I37" s="52"/>
      <c r="J37" s="53"/>
      <c r="K37" s="52"/>
      <c r="L37" s="53"/>
      <c r="M37" s="52"/>
      <c r="N37" s="53"/>
      <c r="O37" s="52"/>
      <c r="P37" s="53"/>
      <c r="Q37" s="52"/>
      <c r="R37" s="53"/>
      <c r="S37" s="52"/>
      <c r="T37" s="53"/>
      <c r="U37" s="52"/>
      <c r="V37" s="53"/>
      <c r="W37" s="52"/>
      <c r="X37" s="53"/>
      <c r="Y37" s="52"/>
      <c r="Z37" s="53"/>
      <c r="AA37" s="52"/>
      <c r="AB37" s="53"/>
      <c r="AC37" s="52"/>
      <c r="AD37" s="53"/>
      <c r="AE37" s="52"/>
      <c r="AF37" s="53"/>
      <c r="AG37" s="52"/>
      <c r="AH37" s="53"/>
      <c r="AI37" s="52"/>
      <c r="AJ37" s="53"/>
      <c r="AK37" s="52"/>
      <c r="AL37" s="53"/>
      <c r="AM37" s="52"/>
      <c r="AN37" s="54">
        <f t="shared" si="8"/>
        <v>0</v>
      </c>
      <c r="AO37" s="50">
        <f t="shared" si="9"/>
        <v>0</v>
      </c>
      <c r="AP37" s="55">
        <f t="shared" si="10"/>
        <v>0</v>
      </c>
      <c r="AQ37" s="56">
        <f t="shared" si="11"/>
        <v>0</v>
      </c>
      <c r="AR37" s="57">
        <f t="shared" si="12"/>
        <v>0</v>
      </c>
      <c r="AS37" s="58">
        <f t="shared" si="13"/>
        <v>0</v>
      </c>
      <c r="AT37" s="54">
        <f t="shared" si="14"/>
        <v>0</v>
      </c>
      <c r="AU37" s="59">
        <f t="shared" si="0"/>
        <v>0</v>
      </c>
      <c r="AV37" s="54">
        <f t="shared" si="15"/>
        <v>0</v>
      </c>
      <c r="AW37" s="59">
        <f t="shared" si="1"/>
        <v>0</v>
      </c>
      <c r="AX37" s="54">
        <f t="shared" si="16"/>
        <v>0</v>
      </c>
      <c r="AY37" s="59">
        <f t="shared" si="2"/>
        <v>0</v>
      </c>
      <c r="AZ37" s="54">
        <f t="shared" si="17"/>
        <v>0</v>
      </c>
      <c r="BA37" s="59">
        <f t="shared" si="3"/>
        <v>0</v>
      </c>
      <c r="BB37" s="54">
        <f t="shared" si="18"/>
        <v>0</v>
      </c>
      <c r="BC37" s="59">
        <f t="shared" si="4"/>
        <v>0</v>
      </c>
      <c r="BD37" s="129"/>
    </row>
    <row r="38" spans="2:56" x14ac:dyDescent="0.25">
      <c r="B38" s="21" t="str">
        <f>Décembre!B38</f>
        <v xml:space="preserve"> </v>
      </c>
      <c r="C38" s="48"/>
      <c r="D38" s="48"/>
      <c r="E38" s="50">
        <f t="shared" si="5"/>
        <v>0</v>
      </c>
      <c r="F38" s="50">
        <f t="shared" si="6"/>
        <v>0</v>
      </c>
      <c r="G38" s="50">
        <f t="shared" si="7"/>
        <v>0</v>
      </c>
      <c r="H38" s="51"/>
      <c r="I38" s="52"/>
      <c r="J38" s="53"/>
      <c r="K38" s="52"/>
      <c r="L38" s="53"/>
      <c r="M38" s="52"/>
      <c r="N38" s="53"/>
      <c r="O38" s="52"/>
      <c r="P38" s="53"/>
      <c r="Q38" s="52"/>
      <c r="R38" s="53"/>
      <c r="S38" s="52"/>
      <c r="T38" s="53"/>
      <c r="U38" s="52"/>
      <c r="V38" s="53"/>
      <c r="W38" s="52"/>
      <c r="X38" s="53"/>
      <c r="Y38" s="52"/>
      <c r="Z38" s="53"/>
      <c r="AA38" s="52"/>
      <c r="AB38" s="53"/>
      <c r="AC38" s="52"/>
      <c r="AD38" s="53"/>
      <c r="AE38" s="52"/>
      <c r="AF38" s="53"/>
      <c r="AG38" s="52"/>
      <c r="AH38" s="53"/>
      <c r="AI38" s="52"/>
      <c r="AJ38" s="53"/>
      <c r="AK38" s="52"/>
      <c r="AL38" s="53"/>
      <c r="AM38" s="52"/>
      <c r="AN38" s="54">
        <f t="shared" si="8"/>
        <v>0</v>
      </c>
      <c r="AO38" s="50">
        <f t="shared" si="9"/>
        <v>0</v>
      </c>
      <c r="AP38" s="55">
        <f t="shared" si="10"/>
        <v>0</v>
      </c>
      <c r="AQ38" s="56">
        <f t="shared" si="11"/>
        <v>0</v>
      </c>
      <c r="AR38" s="57">
        <f t="shared" si="12"/>
        <v>0</v>
      </c>
      <c r="AS38" s="58">
        <f t="shared" si="13"/>
        <v>0</v>
      </c>
      <c r="AT38" s="54">
        <f t="shared" si="14"/>
        <v>0</v>
      </c>
      <c r="AU38" s="59">
        <f t="shared" si="0"/>
        <v>0</v>
      </c>
      <c r="AV38" s="54">
        <f t="shared" si="15"/>
        <v>0</v>
      </c>
      <c r="AW38" s="59">
        <f t="shared" si="1"/>
        <v>0</v>
      </c>
      <c r="AX38" s="54">
        <f t="shared" si="16"/>
        <v>0</v>
      </c>
      <c r="AY38" s="59">
        <f t="shared" si="2"/>
        <v>0</v>
      </c>
      <c r="AZ38" s="54">
        <f t="shared" si="17"/>
        <v>0</v>
      </c>
      <c r="BA38" s="59">
        <f t="shared" si="3"/>
        <v>0</v>
      </c>
      <c r="BB38" s="54">
        <f t="shared" si="18"/>
        <v>0</v>
      </c>
      <c r="BC38" s="59">
        <f t="shared" si="4"/>
        <v>0</v>
      </c>
      <c r="BD38" s="129"/>
    </row>
    <row r="39" spans="2:56" x14ac:dyDescent="0.25">
      <c r="B39" s="21" t="str">
        <f>Décembre!B39</f>
        <v xml:space="preserve"> </v>
      </c>
      <c r="C39" s="48"/>
      <c r="D39" s="48"/>
      <c r="E39" s="50">
        <f t="shared" si="5"/>
        <v>0</v>
      </c>
      <c r="F39" s="50">
        <f t="shared" si="6"/>
        <v>0</v>
      </c>
      <c r="G39" s="50">
        <f t="shared" si="7"/>
        <v>0</v>
      </c>
      <c r="H39" s="51"/>
      <c r="I39" s="52"/>
      <c r="J39" s="53"/>
      <c r="K39" s="52"/>
      <c r="L39" s="53"/>
      <c r="M39" s="52"/>
      <c r="N39" s="53"/>
      <c r="O39" s="52"/>
      <c r="P39" s="53"/>
      <c r="Q39" s="52"/>
      <c r="R39" s="53"/>
      <c r="S39" s="52"/>
      <c r="T39" s="53"/>
      <c r="U39" s="52"/>
      <c r="V39" s="53"/>
      <c r="W39" s="52"/>
      <c r="X39" s="53"/>
      <c r="Y39" s="52"/>
      <c r="Z39" s="53"/>
      <c r="AA39" s="52"/>
      <c r="AB39" s="53"/>
      <c r="AC39" s="52"/>
      <c r="AD39" s="53"/>
      <c r="AE39" s="52"/>
      <c r="AF39" s="53"/>
      <c r="AG39" s="52"/>
      <c r="AH39" s="53"/>
      <c r="AI39" s="52"/>
      <c r="AJ39" s="53"/>
      <c r="AK39" s="52"/>
      <c r="AL39" s="53"/>
      <c r="AM39" s="52"/>
      <c r="AN39" s="54">
        <f t="shared" si="8"/>
        <v>0</v>
      </c>
      <c r="AO39" s="50">
        <f t="shared" si="9"/>
        <v>0</v>
      </c>
      <c r="AP39" s="55">
        <f t="shared" si="10"/>
        <v>0</v>
      </c>
      <c r="AQ39" s="56">
        <f t="shared" si="11"/>
        <v>0</v>
      </c>
      <c r="AR39" s="57">
        <f t="shared" si="12"/>
        <v>0</v>
      </c>
      <c r="AS39" s="58">
        <f t="shared" si="13"/>
        <v>0</v>
      </c>
      <c r="AT39" s="54">
        <f t="shared" si="14"/>
        <v>0</v>
      </c>
      <c r="AU39" s="59">
        <f t="shared" si="0"/>
        <v>0</v>
      </c>
      <c r="AV39" s="54">
        <f t="shared" si="15"/>
        <v>0</v>
      </c>
      <c r="AW39" s="59">
        <f t="shared" si="1"/>
        <v>0</v>
      </c>
      <c r="AX39" s="54">
        <f t="shared" si="16"/>
        <v>0</v>
      </c>
      <c r="AY39" s="59">
        <f t="shared" si="2"/>
        <v>0</v>
      </c>
      <c r="AZ39" s="54">
        <f t="shared" si="17"/>
        <v>0</v>
      </c>
      <c r="BA39" s="59">
        <f t="shared" si="3"/>
        <v>0</v>
      </c>
      <c r="BB39" s="54">
        <f t="shared" si="18"/>
        <v>0</v>
      </c>
      <c r="BC39" s="59">
        <f t="shared" si="4"/>
        <v>0</v>
      </c>
      <c r="BD39" s="129"/>
    </row>
    <row r="40" spans="2:56" x14ac:dyDescent="0.25">
      <c r="B40" s="21" t="str">
        <f>Décembre!B40</f>
        <v xml:space="preserve"> </v>
      </c>
      <c r="C40" s="48"/>
      <c r="D40" s="48"/>
      <c r="E40" s="50">
        <f t="shared" si="5"/>
        <v>0</v>
      </c>
      <c r="F40" s="50">
        <f t="shared" si="6"/>
        <v>0</v>
      </c>
      <c r="G40" s="50">
        <f t="shared" si="7"/>
        <v>0</v>
      </c>
      <c r="H40" s="51"/>
      <c r="I40" s="52"/>
      <c r="J40" s="53"/>
      <c r="K40" s="52"/>
      <c r="L40" s="53"/>
      <c r="M40" s="52"/>
      <c r="N40" s="53"/>
      <c r="O40" s="52"/>
      <c r="P40" s="53"/>
      <c r="Q40" s="52"/>
      <c r="R40" s="53"/>
      <c r="S40" s="52"/>
      <c r="T40" s="53"/>
      <c r="U40" s="52"/>
      <c r="V40" s="53"/>
      <c r="W40" s="52"/>
      <c r="X40" s="53"/>
      <c r="Y40" s="52"/>
      <c r="Z40" s="53"/>
      <c r="AA40" s="52"/>
      <c r="AB40" s="53"/>
      <c r="AC40" s="52"/>
      <c r="AD40" s="53"/>
      <c r="AE40" s="52"/>
      <c r="AF40" s="53"/>
      <c r="AG40" s="52"/>
      <c r="AH40" s="53"/>
      <c r="AI40" s="52"/>
      <c r="AJ40" s="53"/>
      <c r="AK40" s="52"/>
      <c r="AL40" s="53"/>
      <c r="AM40" s="52"/>
      <c r="AN40" s="54">
        <f t="shared" si="8"/>
        <v>0</v>
      </c>
      <c r="AO40" s="50">
        <f t="shared" si="9"/>
        <v>0</v>
      </c>
      <c r="AP40" s="55">
        <f t="shared" si="10"/>
        <v>0</v>
      </c>
      <c r="AQ40" s="56">
        <f t="shared" si="11"/>
        <v>0</v>
      </c>
      <c r="AR40" s="57">
        <f t="shared" si="12"/>
        <v>0</v>
      </c>
      <c r="AS40" s="58">
        <f t="shared" si="13"/>
        <v>0</v>
      </c>
      <c r="AT40" s="54">
        <f t="shared" si="14"/>
        <v>0</v>
      </c>
      <c r="AU40" s="59">
        <f t="shared" si="0"/>
        <v>0</v>
      </c>
      <c r="AV40" s="54">
        <f t="shared" si="15"/>
        <v>0</v>
      </c>
      <c r="AW40" s="59">
        <f t="shared" si="1"/>
        <v>0</v>
      </c>
      <c r="AX40" s="54">
        <f t="shared" si="16"/>
        <v>0</v>
      </c>
      <c r="AY40" s="59">
        <f t="shared" si="2"/>
        <v>0</v>
      </c>
      <c r="AZ40" s="54">
        <f t="shared" si="17"/>
        <v>0</v>
      </c>
      <c r="BA40" s="59">
        <f t="shared" si="3"/>
        <v>0</v>
      </c>
      <c r="BB40" s="54">
        <f t="shared" si="18"/>
        <v>0</v>
      </c>
      <c r="BC40" s="59">
        <f t="shared" si="4"/>
        <v>0</v>
      </c>
      <c r="BD40" s="129"/>
    </row>
    <row r="41" spans="2:56" x14ac:dyDescent="0.25">
      <c r="B41" s="21" t="str">
        <f>Décembre!B41</f>
        <v xml:space="preserve"> </v>
      </c>
      <c r="C41" s="48"/>
      <c r="D41" s="48"/>
      <c r="E41" s="50">
        <f t="shared" si="5"/>
        <v>0</v>
      </c>
      <c r="F41" s="50">
        <f t="shared" si="6"/>
        <v>0</v>
      </c>
      <c r="G41" s="50">
        <f t="shared" si="7"/>
        <v>0</v>
      </c>
      <c r="H41" s="51"/>
      <c r="I41" s="52"/>
      <c r="J41" s="53"/>
      <c r="K41" s="52"/>
      <c r="L41" s="53"/>
      <c r="M41" s="52"/>
      <c r="N41" s="53"/>
      <c r="O41" s="52"/>
      <c r="P41" s="53"/>
      <c r="Q41" s="52"/>
      <c r="R41" s="53"/>
      <c r="S41" s="52"/>
      <c r="T41" s="53"/>
      <c r="U41" s="52"/>
      <c r="V41" s="53"/>
      <c r="W41" s="52"/>
      <c r="X41" s="53"/>
      <c r="Y41" s="52"/>
      <c r="Z41" s="53"/>
      <c r="AA41" s="52"/>
      <c r="AB41" s="53"/>
      <c r="AC41" s="52"/>
      <c r="AD41" s="53"/>
      <c r="AE41" s="52"/>
      <c r="AF41" s="53"/>
      <c r="AG41" s="52"/>
      <c r="AH41" s="53"/>
      <c r="AI41" s="52"/>
      <c r="AJ41" s="53"/>
      <c r="AK41" s="52"/>
      <c r="AL41" s="53"/>
      <c r="AM41" s="52"/>
      <c r="AN41" s="54">
        <f t="shared" si="8"/>
        <v>0</v>
      </c>
      <c r="AO41" s="50">
        <f t="shared" si="9"/>
        <v>0</v>
      </c>
      <c r="AP41" s="55">
        <f t="shared" si="10"/>
        <v>0</v>
      </c>
      <c r="AQ41" s="56">
        <f t="shared" si="11"/>
        <v>0</v>
      </c>
      <c r="AR41" s="57">
        <f t="shared" si="12"/>
        <v>0</v>
      </c>
      <c r="AS41" s="58">
        <f t="shared" si="13"/>
        <v>0</v>
      </c>
      <c r="AT41" s="54">
        <f t="shared" si="14"/>
        <v>0</v>
      </c>
      <c r="AU41" s="59">
        <f t="shared" si="0"/>
        <v>0</v>
      </c>
      <c r="AV41" s="54">
        <f t="shared" si="15"/>
        <v>0</v>
      </c>
      <c r="AW41" s="59">
        <f t="shared" si="1"/>
        <v>0</v>
      </c>
      <c r="AX41" s="54">
        <f t="shared" si="16"/>
        <v>0</v>
      </c>
      <c r="AY41" s="59">
        <f t="shared" si="2"/>
        <v>0</v>
      </c>
      <c r="AZ41" s="54">
        <f t="shared" si="17"/>
        <v>0</v>
      </c>
      <c r="BA41" s="59">
        <f t="shared" si="3"/>
        <v>0</v>
      </c>
      <c r="BB41" s="54">
        <f t="shared" si="18"/>
        <v>0</v>
      </c>
      <c r="BC41" s="59">
        <f t="shared" si="4"/>
        <v>0</v>
      </c>
      <c r="BD41" s="129"/>
    </row>
    <row r="42" spans="2:56" x14ac:dyDescent="0.25">
      <c r="B42" s="21" t="str">
        <f>Décembre!B42</f>
        <v xml:space="preserve"> </v>
      </c>
      <c r="C42" s="48"/>
      <c r="D42" s="48"/>
      <c r="E42" s="50">
        <f t="shared" si="5"/>
        <v>0</v>
      </c>
      <c r="F42" s="50">
        <f t="shared" si="6"/>
        <v>0</v>
      </c>
      <c r="G42" s="50">
        <f t="shared" si="7"/>
        <v>0</v>
      </c>
      <c r="H42" s="51"/>
      <c r="I42" s="52"/>
      <c r="J42" s="53"/>
      <c r="K42" s="52"/>
      <c r="L42" s="53"/>
      <c r="M42" s="52"/>
      <c r="N42" s="53"/>
      <c r="O42" s="52"/>
      <c r="P42" s="53"/>
      <c r="Q42" s="52"/>
      <c r="R42" s="53"/>
      <c r="S42" s="52"/>
      <c r="T42" s="53"/>
      <c r="U42" s="52"/>
      <c r="V42" s="53"/>
      <c r="W42" s="52"/>
      <c r="X42" s="53"/>
      <c r="Y42" s="52"/>
      <c r="Z42" s="53"/>
      <c r="AA42" s="52"/>
      <c r="AB42" s="53"/>
      <c r="AC42" s="52"/>
      <c r="AD42" s="53"/>
      <c r="AE42" s="52"/>
      <c r="AF42" s="53"/>
      <c r="AG42" s="52"/>
      <c r="AH42" s="53"/>
      <c r="AI42" s="52"/>
      <c r="AJ42" s="53"/>
      <c r="AK42" s="52"/>
      <c r="AL42" s="53"/>
      <c r="AM42" s="52"/>
      <c r="AN42" s="54">
        <f t="shared" si="8"/>
        <v>0</v>
      </c>
      <c r="AO42" s="50">
        <f t="shared" si="9"/>
        <v>0</v>
      </c>
      <c r="AP42" s="55">
        <f t="shared" si="10"/>
        <v>0</v>
      </c>
      <c r="AQ42" s="56">
        <f t="shared" si="11"/>
        <v>0</v>
      </c>
      <c r="AR42" s="57">
        <f t="shared" si="12"/>
        <v>0</v>
      </c>
      <c r="AS42" s="58">
        <f t="shared" si="13"/>
        <v>0</v>
      </c>
      <c r="AT42" s="54">
        <f t="shared" si="14"/>
        <v>0</v>
      </c>
      <c r="AU42" s="59">
        <f t="shared" si="0"/>
        <v>0</v>
      </c>
      <c r="AV42" s="54">
        <f t="shared" si="15"/>
        <v>0</v>
      </c>
      <c r="AW42" s="59">
        <f t="shared" si="1"/>
        <v>0</v>
      </c>
      <c r="AX42" s="54">
        <f t="shared" si="16"/>
        <v>0</v>
      </c>
      <c r="AY42" s="59">
        <f t="shared" si="2"/>
        <v>0</v>
      </c>
      <c r="AZ42" s="54">
        <f t="shared" si="17"/>
        <v>0</v>
      </c>
      <c r="BA42" s="59">
        <f t="shared" si="3"/>
        <v>0</v>
      </c>
      <c r="BB42" s="54">
        <f t="shared" si="18"/>
        <v>0</v>
      </c>
      <c r="BC42" s="59">
        <f t="shared" si="4"/>
        <v>0</v>
      </c>
      <c r="BD42" s="129"/>
    </row>
    <row r="43" spans="2:56" x14ac:dyDescent="0.25">
      <c r="B43" s="21" t="str">
        <f>Décembre!B43</f>
        <v xml:space="preserve"> </v>
      </c>
      <c r="C43" s="48"/>
      <c r="D43" s="48"/>
      <c r="E43" s="50">
        <f t="shared" si="5"/>
        <v>0</v>
      </c>
      <c r="F43" s="50">
        <f t="shared" si="6"/>
        <v>0</v>
      </c>
      <c r="G43" s="50">
        <f t="shared" si="7"/>
        <v>0</v>
      </c>
      <c r="H43" s="51"/>
      <c r="I43" s="52"/>
      <c r="J43" s="53"/>
      <c r="K43" s="52"/>
      <c r="L43" s="53"/>
      <c r="M43" s="52"/>
      <c r="N43" s="53"/>
      <c r="O43" s="52"/>
      <c r="P43" s="53"/>
      <c r="Q43" s="52"/>
      <c r="R43" s="53"/>
      <c r="S43" s="52"/>
      <c r="T43" s="53"/>
      <c r="U43" s="52"/>
      <c r="V43" s="53"/>
      <c r="W43" s="52"/>
      <c r="X43" s="53"/>
      <c r="Y43" s="52"/>
      <c r="Z43" s="53"/>
      <c r="AA43" s="52"/>
      <c r="AB43" s="53"/>
      <c r="AC43" s="52"/>
      <c r="AD43" s="53"/>
      <c r="AE43" s="52"/>
      <c r="AF43" s="53"/>
      <c r="AG43" s="52"/>
      <c r="AH43" s="53"/>
      <c r="AI43" s="52"/>
      <c r="AJ43" s="53"/>
      <c r="AK43" s="52"/>
      <c r="AL43" s="53"/>
      <c r="AM43" s="52"/>
      <c r="AN43" s="54">
        <f t="shared" si="8"/>
        <v>0</v>
      </c>
      <c r="AO43" s="50">
        <f t="shared" si="9"/>
        <v>0</v>
      </c>
      <c r="AP43" s="55">
        <f t="shared" si="10"/>
        <v>0</v>
      </c>
      <c r="AQ43" s="56">
        <f t="shared" si="11"/>
        <v>0</v>
      </c>
      <c r="AR43" s="57">
        <f t="shared" si="12"/>
        <v>0</v>
      </c>
      <c r="AS43" s="58">
        <f t="shared" si="13"/>
        <v>0</v>
      </c>
      <c r="AT43" s="54">
        <f t="shared" si="14"/>
        <v>0</v>
      </c>
      <c r="AU43" s="59">
        <f t="shared" si="0"/>
        <v>0</v>
      </c>
      <c r="AV43" s="54">
        <f t="shared" si="15"/>
        <v>0</v>
      </c>
      <c r="AW43" s="59">
        <f t="shared" si="1"/>
        <v>0</v>
      </c>
      <c r="AX43" s="54">
        <f t="shared" si="16"/>
        <v>0</v>
      </c>
      <c r="AY43" s="59">
        <f t="shared" si="2"/>
        <v>0</v>
      </c>
      <c r="AZ43" s="54">
        <f t="shared" si="17"/>
        <v>0</v>
      </c>
      <c r="BA43" s="59">
        <f t="shared" si="3"/>
        <v>0</v>
      </c>
      <c r="BB43" s="54">
        <f t="shared" si="18"/>
        <v>0</v>
      </c>
      <c r="BC43" s="59">
        <f t="shared" si="4"/>
        <v>0</v>
      </c>
      <c r="BD43" s="129"/>
    </row>
    <row r="44" spans="2:56" x14ac:dyDescent="0.25">
      <c r="B44" s="21" t="str">
        <f>Décembre!B44</f>
        <v xml:space="preserve"> </v>
      </c>
      <c r="C44" s="48"/>
      <c r="D44" s="48"/>
      <c r="E44" s="50">
        <f t="shared" si="5"/>
        <v>0</v>
      </c>
      <c r="F44" s="50">
        <f t="shared" si="6"/>
        <v>0</v>
      </c>
      <c r="G44" s="50">
        <f t="shared" si="7"/>
        <v>0</v>
      </c>
      <c r="H44" s="51"/>
      <c r="I44" s="52"/>
      <c r="J44" s="53"/>
      <c r="K44" s="52"/>
      <c r="L44" s="53"/>
      <c r="M44" s="52"/>
      <c r="N44" s="53"/>
      <c r="O44" s="52"/>
      <c r="P44" s="53"/>
      <c r="Q44" s="52"/>
      <c r="R44" s="53"/>
      <c r="S44" s="52"/>
      <c r="T44" s="53"/>
      <c r="U44" s="52"/>
      <c r="V44" s="53"/>
      <c r="W44" s="52"/>
      <c r="X44" s="53"/>
      <c r="Y44" s="52"/>
      <c r="Z44" s="53"/>
      <c r="AA44" s="52"/>
      <c r="AB44" s="53"/>
      <c r="AC44" s="52"/>
      <c r="AD44" s="53"/>
      <c r="AE44" s="52"/>
      <c r="AF44" s="53"/>
      <c r="AG44" s="52"/>
      <c r="AH44" s="53"/>
      <c r="AI44" s="52"/>
      <c r="AJ44" s="53"/>
      <c r="AK44" s="52"/>
      <c r="AL44" s="53"/>
      <c r="AM44" s="52"/>
      <c r="AN44" s="54">
        <f t="shared" si="8"/>
        <v>0</v>
      </c>
      <c r="AO44" s="50">
        <f t="shared" si="9"/>
        <v>0</v>
      </c>
      <c r="AP44" s="55">
        <f t="shared" si="10"/>
        <v>0</v>
      </c>
      <c r="AQ44" s="56">
        <f t="shared" si="11"/>
        <v>0</v>
      </c>
      <c r="AR44" s="57">
        <f t="shared" si="12"/>
        <v>0</v>
      </c>
      <c r="AS44" s="58">
        <f t="shared" si="13"/>
        <v>0</v>
      </c>
      <c r="AT44" s="54">
        <f t="shared" si="14"/>
        <v>0</v>
      </c>
      <c r="AU44" s="59">
        <f t="shared" si="0"/>
        <v>0</v>
      </c>
      <c r="AV44" s="54">
        <f t="shared" si="15"/>
        <v>0</v>
      </c>
      <c r="AW44" s="59">
        <f t="shared" si="1"/>
        <v>0</v>
      </c>
      <c r="AX44" s="54">
        <f t="shared" si="16"/>
        <v>0</v>
      </c>
      <c r="AY44" s="59">
        <f t="shared" si="2"/>
        <v>0</v>
      </c>
      <c r="AZ44" s="54">
        <f t="shared" si="17"/>
        <v>0</v>
      </c>
      <c r="BA44" s="59">
        <f t="shared" si="3"/>
        <v>0</v>
      </c>
      <c r="BB44" s="54">
        <f t="shared" si="18"/>
        <v>0</v>
      </c>
      <c r="BC44" s="59">
        <f t="shared" si="4"/>
        <v>0</v>
      </c>
      <c r="BD44" s="129"/>
    </row>
    <row r="45" spans="2:56" x14ac:dyDescent="0.25">
      <c r="B45" s="21" t="str">
        <f>Décembre!B45</f>
        <v xml:space="preserve"> </v>
      </c>
      <c r="C45" s="48"/>
      <c r="D45" s="48"/>
      <c r="E45" s="50">
        <f t="shared" si="5"/>
        <v>0</v>
      </c>
      <c r="F45" s="50">
        <f t="shared" si="6"/>
        <v>0</v>
      </c>
      <c r="G45" s="50">
        <f t="shared" si="7"/>
        <v>0</v>
      </c>
      <c r="H45" s="51"/>
      <c r="I45" s="52"/>
      <c r="J45" s="53"/>
      <c r="K45" s="52"/>
      <c r="L45" s="53"/>
      <c r="M45" s="52"/>
      <c r="N45" s="53"/>
      <c r="O45" s="52"/>
      <c r="P45" s="53"/>
      <c r="Q45" s="52"/>
      <c r="R45" s="53"/>
      <c r="S45" s="52"/>
      <c r="T45" s="53"/>
      <c r="U45" s="52"/>
      <c r="V45" s="53"/>
      <c r="W45" s="52"/>
      <c r="X45" s="53"/>
      <c r="Y45" s="52"/>
      <c r="Z45" s="53"/>
      <c r="AA45" s="52"/>
      <c r="AB45" s="53"/>
      <c r="AC45" s="52"/>
      <c r="AD45" s="53"/>
      <c r="AE45" s="52"/>
      <c r="AF45" s="53"/>
      <c r="AG45" s="52"/>
      <c r="AH45" s="53"/>
      <c r="AI45" s="52"/>
      <c r="AJ45" s="53"/>
      <c r="AK45" s="52"/>
      <c r="AL45" s="53"/>
      <c r="AM45" s="52"/>
      <c r="AN45" s="54">
        <f t="shared" si="8"/>
        <v>0</v>
      </c>
      <c r="AO45" s="50">
        <f t="shared" si="9"/>
        <v>0</v>
      </c>
      <c r="AP45" s="55">
        <f t="shared" si="10"/>
        <v>0</v>
      </c>
      <c r="AQ45" s="56">
        <f t="shared" si="11"/>
        <v>0</v>
      </c>
      <c r="AR45" s="57">
        <f t="shared" si="12"/>
        <v>0</v>
      </c>
      <c r="AS45" s="58">
        <f t="shared" si="13"/>
        <v>0</v>
      </c>
      <c r="AT45" s="54">
        <f t="shared" si="14"/>
        <v>0</v>
      </c>
      <c r="AU45" s="59">
        <f t="shared" si="0"/>
        <v>0</v>
      </c>
      <c r="AV45" s="54">
        <f t="shared" si="15"/>
        <v>0</v>
      </c>
      <c r="AW45" s="59">
        <f t="shared" si="1"/>
        <v>0</v>
      </c>
      <c r="AX45" s="54">
        <f t="shared" si="16"/>
        <v>0</v>
      </c>
      <c r="AY45" s="59">
        <f t="shared" si="2"/>
        <v>0</v>
      </c>
      <c r="AZ45" s="54">
        <f t="shared" si="17"/>
        <v>0</v>
      </c>
      <c r="BA45" s="59">
        <f t="shared" si="3"/>
        <v>0</v>
      </c>
      <c r="BB45" s="54">
        <f t="shared" si="18"/>
        <v>0</v>
      </c>
      <c r="BC45" s="59">
        <f t="shared" si="4"/>
        <v>0</v>
      </c>
      <c r="BD45" s="129"/>
    </row>
    <row r="46" spans="2:56" x14ac:dyDescent="0.25">
      <c r="B46" s="21" t="str">
        <f>Décembre!B46</f>
        <v xml:space="preserve"> </v>
      </c>
      <c r="C46" s="48"/>
      <c r="D46" s="48"/>
      <c r="E46" s="50">
        <f t="shared" si="5"/>
        <v>0</v>
      </c>
      <c r="F46" s="50">
        <f t="shared" si="6"/>
        <v>0</v>
      </c>
      <c r="G46" s="50">
        <f t="shared" si="7"/>
        <v>0</v>
      </c>
      <c r="H46" s="51"/>
      <c r="I46" s="52"/>
      <c r="J46" s="53"/>
      <c r="K46" s="52"/>
      <c r="L46" s="53"/>
      <c r="M46" s="52"/>
      <c r="N46" s="53"/>
      <c r="O46" s="52"/>
      <c r="P46" s="53"/>
      <c r="Q46" s="52"/>
      <c r="R46" s="53"/>
      <c r="S46" s="52"/>
      <c r="T46" s="53"/>
      <c r="U46" s="52"/>
      <c r="V46" s="53"/>
      <c r="W46" s="52"/>
      <c r="X46" s="53"/>
      <c r="Y46" s="52"/>
      <c r="Z46" s="53"/>
      <c r="AA46" s="52"/>
      <c r="AB46" s="53"/>
      <c r="AC46" s="52"/>
      <c r="AD46" s="53"/>
      <c r="AE46" s="52"/>
      <c r="AF46" s="53"/>
      <c r="AG46" s="52"/>
      <c r="AH46" s="53"/>
      <c r="AI46" s="52"/>
      <c r="AJ46" s="53"/>
      <c r="AK46" s="52"/>
      <c r="AL46" s="53"/>
      <c r="AM46" s="52"/>
      <c r="AN46" s="54">
        <f t="shared" si="8"/>
        <v>0</v>
      </c>
      <c r="AO46" s="50">
        <f t="shared" si="9"/>
        <v>0</v>
      </c>
      <c r="AP46" s="55">
        <f t="shared" si="10"/>
        <v>0</v>
      </c>
      <c r="AQ46" s="56">
        <f t="shared" si="11"/>
        <v>0</v>
      </c>
      <c r="AR46" s="57">
        <f t="shared" si="12"/>
        <v>0</v>
      </c>
      <c r="AS46" s="58">
        <f t="shared" si="13"/>
        <v>0</v>
      </c>
      <c r="AT46" s="54">
        <f t="shared" si="14"/>
        <v>0</v>
      </c>
      <c r="AU46" s="59">
        <f t="shared" si="0"/>
        <v>0</v>
      </c>
      <c r="AV46" s="54">
        <f t="shared" si="15"/>
        <v>0</v>
      </c>
      <c r="AW46" s="59">
        <f t="shared" si="1"/>
        <v>0</v>
      </c>
      <c r="AX46" s="54">
        <f t="shared" si="16"/>
        <v>0</v>
      </c>
      <c r="AY46" s="59">
        <f t="shared" si="2"/>
        <v>0</v>
      </c>
      <c r="AZ46" s="54">
        <f t="shared" si="17"/>
        <v>0</v>
      </c>
      <c r="BA46" s="59">
        <f t="shared" si="3"/>
        <v>0</v>
      </c>
      <c r="BB46" s="54">
        <f t="shared" si="18"/>
        <v>0</v>
      </c>
      <c r="BC46" s="59">
        <f t="shared" si="4"/>
        <v>0</v>
      </c>
      <c r="BD46" s="129"/>
    </row>
    <row r="47" spans="2:56" x14ac:dyDescent="0.25">
      <c r="B47" s="21" t="str">
        <f>Décembre!B47</f>
        <v xml:space="preserve"> </v>
      </c>
      <c r="C47" s="48"/>
      <c r="D47" s="48"/>
      <c r="E47" s="50">
        <f t="shared" si="5"/>
        <v>0</v>
      </c>
      <c r="F47" s="50">
        <f t="shared" si="6"/>
        <v>0</v>
      </c>
      <c r="G47" s="50">
        <f t="shared" si="7"/>
        <v>0</v>
      </c>
      <c r="H47" s="51"/>
      <c r="I47" s="52"/>
      <c r="J47" s="53"/>
      <c r="K47" s="52"/>
      <c r="L47" s="53"/>
      <c r="M47" s="52"/>
      <c r="N47" s="53"/>
      <c r="O47" s="52"/>
      <c r="P47" s="53"/>
      <c r="Q47" s="52"/>
      <c r="R47" s="53"/>
      <c r="S47" s="52"/>
      <c r="T47" s="53"/>
      <c r="U47" s="52"/>
      <c r="V47" s="53"/>
      <c r="W47" s="52"/>
      <c r="X47" s="53"/>
      <c r="Y47" s="52"/>
      <c r="Z47" s="53"/>
      <c r="AA47" s="52"/>
      <c r="AB47" s="53"/>
      <c r="AC47" s="52"/>
      <c r="AD47" s="53"/>
      <c r="AE47" s="52"/>
      <c r="AF47" s="53"/>
      <c r="AG47" s="52"/>
      <c r="AH47" s="53"/>
      <c r="AI47" s="52"/>
      <c r="AJ47" s="53"/>
      <c r="AK47" s="52"/>
      <c r="AL47" s="53"/>
      <c r="AM47" s="52"/>
      <c r="AN47" s="54">
        <f t="shared" si="8"/>
        <v>0</v>
      </c>
      <c r="AO47" s="50">
        <f t="shared" si="9"/>
        <v>0</v>
      </c>
      <c r="AP47" s="55">
        <f t="shared" si="10"/>
        <v>0</v>
      </c>
      <c r="AQ47" s="56">
        <f t="shared" si="11"/>
        <v>0</v>
      </c>
      <c r="AR47" s="57">
        <f t="shared" si="12"/>
        <v>0</v>
      </c>
      <c r="AS47" s="58">
        <f t="shared" si="13"/>
        <v>0</v>
      </c>
      <c r="AT47" s="54">
        <f t="shared" si="14"/>
        <v>0</v>
      </c>
      <c r="AU47" s="59">
        <f t="shared" si="0"/>
        <v>0</v>
      </c>
      <c r="AV47" s="54">
        <f t="shared" si="15"/>
        <v>0</v>
      </c>
      <c r="AW47" s="59">
        <f t="shared" si="1"/>
        <v>0</v>
      </c>
      <c r="AX47" s="54">
        <f t="shared" si="16"/>
        <v>0</v>
      </c>
      <c r="AY47" s="59">
        <f t="shared" si="2"/>
        <v>0</v>
      </c>
      <c r="AZ47" s="54">
        <f t="shared" si="17"/>
        <v>0</v>
      </c>
      <c r="BA47" s="59">
        <f t="shared" si="3"/>
        <v>0</v>
      </c>
      <c r="BB47" s="54">
        <f t="shared" si="18"/>
        <v>0</v>
      </c>
      <c r="BC47" s="59">
        <f t="shared" si="4"/>
        <v>0</v>
      </c>
      <c r="BD47" s="129"/>
    </row>
    <row r="48" spans="2:56" x14ac:dyDescent="0.25">
      <c r="B48" s="21" t="str">
        <f>Décembre!B48</f>
        <v xml:space="preserve"> </v>
      </c>
      <c r="C48" s="48"/>
      <c r="D48" s="48"/>
      <c r="E48" s="50">
        <f t="shared" si="5"/>
        <v>0</v>
      </c>
      <c r="F48" s="50">
        <f t="shared" si="6"/>
        <v>0</v>
      </c>
      <c r="G48" s="50">
        <f t="shared" si="7"/>
        <v>0</v>
      </c>
      <c r="H48" s="51"/>
      <c r="I48" s="52"/>
      <c r="J48" s="53"/>
      <c r="K48" s="52"/>
      <c r="L48" s="53"/>
      <c r="M48" s="52"/>
      <c r="N48" s="53"/>
      <c r="O48" s="52"/>
      <c r="P48" s="53"/>
      <c r="Q48" s="52"/>
      <c r="R48" s="53"/>
      <c r="S48" s="52"/>
      <c r="T48" s="53"/>
      <c r="U48" s="52"/>
      <c r="V48" s="53"/>
      <c r="W48" s="52"/>
      <c r="X48" s="53"/>
      <c r="Y48" s="52"/>
      <c r="Z48" s="53"/>
      <c r="AA48" s="52"/>
      <c r="AB48" s="53"/>
      <c r="AC48" s="52"/>
      <c r="AD48" s="53"/>
      <c r="AE48" s="52"/>
      <c r="AF48" s="53"/>
      <c r="AG48" s="52"/>
      <c r="AH48" s="53"/>
      <c r="AI48" s="52"/>
      <c r="AJ48" s="53"/>
      <c r="AK48" s="52"/>
      <c r="AL48" s="53"/>
      <c r="AM48" s="52"/>
      <c r="AN48" s="54">
        <f t="shared" si="8"/>
        <v>0</v>
      </c>
      <c r="AO48" s="50">
        <f t="shared" si="9"/>
        <v>0</v>
      </c>
      <c r="AP48" s="55">
        <f t="shared" si="10"/>
        <v>0</v>
      </c>
      <c r="AQ48" s="56">
        <f t="shared" si="11"/>
        <v>0</v>
      </c>
      <c r="AR48" s="57">
        <f t="shared" si="12"/>
        <v>0</v>
      </c>
      <c r="AS48" s="58">
        <f t="shared" si="13"/>
        <v>0</v>
      </c>
      <c r="AT48" s="54">
        <f t="shared" si="14"/>
        <v>0</v>
      </c>
      <c r="AU48" s="59">
        <f t="shared" si="0"/>
        <v>0</v>
      </c>
      <c r="AV48" s="54">
        <f t="shared" si="15"/>
        <v>0</v>
      </c>
      <c r="AW48" s="59">
        <f t="shared" si="1"/>
        <v>0</v>
      </c>
      <c r="AX48" s="54">
        <f t="shared" si="16"/>
        <v>0</v>
      </c>
      <c r="AY48" s="59">
        <f t="shared" si="2"/>
        <v>0</v>
      </c>
      <c r="AZ48" s="54">
        <f t="shared" si="17"/>
        <v>0</v>
      </c>
      <c r="BA48" s="59">
        <f t="shared" si="3"/>
        <v>0</v>
      </c>
      <c r="BB48" s="54">
        <f t="shared" si="18"/>
        <v>0</v>
      </c>
      <c r="BC48" s="59">
        <f t="shared" si="4"/>
        <v>0</v>
      </c>
      <c r="BD48" s="129"/>
    </row>
    <row r="49" spans="2:56" x14ac:dyDescent="0.25">
      <c r="B49" s="21" t="str">
        <f>Décembre!B49</f>
        <v xml:space="preserve"> </v>
      </c>
      <c r="C49" s="48"/>
      <c r="D49" s="48"/>
      <c r="E49" s="50">
        <f t="shared" si="5"/>
        <v>0</v>
      </c>
      <c r="F49" s="50">
        <f t="shared" si="6"/>
        <v>0</v>
      </c>
      <c r="G49" s="50">
        <f t="shared" si="7"/>
        <v>0</v>
      </c>
      <c r="H49" s="51"/>
      <c r="I49" s="52"/>
      <c r="J49" s="53"/>
      <c r="K49" s="52"/>
      <c r="L49" s="53"/>
      <c r="M49" s="52"/>
      <c r="N49" s="53"/>
      <c r="O49" s="52"/>
      <c r="P49" s="53"/>
      <c r="Q49" s="52"/>
      <c r="R49" s="53"/>
      <c r="S49" s="52"/>
      <c r="T49" s="53"/>
      <c r="U49" s="52"/>
      <c r="V49" s="53"/>
      <c r="W49" s="52"/>
      <c r="X49" s="53"/>
      <c r="Y49" s="52"/>
      <c r="Z49" s="53"/>
      <c r="AA49" s="52"/>
      <c r="AB49" s="53"/>
      <c r="AC49" s="52"/>
      <c r="AD49" s="53"/>
      <c r="AE49" s="52"/>
      <c r="AF49" s="53"/>
      <c r="AG49" s="52"/>
      <c r="AH49" s="53"/>
      <c r="AI49" s="52"/>
      <c r="AJ49" s="53"/>
      <c r="AK49" s="52"/>
      <c r="AL49" s="53"/>
      <c r="AM49" s="52"/>
      <c r="AN49" s="54">
        <f t="shared" si="8"/>
        <v>0</v>
      </c>
      <c r="AO49" s="50">
        <f t="shared" si="9"/>
        <v>0</v>
      </c>
      <c r="AP49" s="55">
        <f t="shared" si="10"/>
        <v>0</v>
      </c>
      <c r="AQ49" s="56">
        <f t="shared" si="11"/>
        <v>0</v>
      </c>
      <c r="AR49" s="57">
        <f t="shared" si="12"/>
        <v>0</v>
      </c>
      <c r="AS49" s="58">
        <f t="shared" si="13"/>
        <v>0</v>
      </c>
      <c r="AT49" s="54">
        <f t="shared" si="14"/>
        <v>0</v>
      </c>
      <c r="AU49" s="59">
        <f t="shared" si="0"/>
        <v>0</v>
      </c>
      <c r="AV49" s="54">
        <f t="shared" si="15"/>
        <v>0</v>
      </c>
      <c r="AW49" s="59">
        <f t="shared" si="1"/>
        <v>0</v>
      </c>
      <c r="AX49" s="54">
        <f t="shared" si="16"/>
        <v>0</v>
      </c>
      <c r="AY49" s="59">
        <f t="shared" si="2"/>
        <v>0</v>
      </c>
      <c r="AZ49" s="54">
        <f t="shared" si="17"/>
        <v>0</v>
      </c>
      <c r="BA49" s="59">
        <f t="shared" si="3"/>
        <v>0</v>
      </c>
      <c r="BB49" s="54">
        <f t="shared" si="18"/>
        <v>0</v>
      </c>
      <c r="BC49" s="59">
        <f t="shared" si="4"/>
        <v>0</v>
      </c>
      <c r="BD49" s="129"/>
    </row>
    <row r="50" spans="2:56" x14ac:dyDescent="0.25">
      <c r="B50" s="21" t="str">
        <f>Décembre!B50</f>
        <v xml:space="preserve"> </v>
      </c>
      <c r="C50" s="48"/>
      <c r="D50" s="48"/>
      <c r="E50" s="50">
        <f t="shared" si="5"/>
        <v>0</v>
      </c>
      <c r="F50" s="50">
        <f t="shared" si="6"/>
        <v>0</v>
      </c>
      <c r="G50" s="50">
        <f t="shared" si="7"/>
        <v>0</v>
      </c>
      <c r="H50" s="51"/>
      <c r="I50" s="52"/>
      <c r="J50" s="53"/>
      <c r="K50" s="52"/>
      <c r="L50" s="53"/>
      <c r="M50" s="52"/>
      <c r="N50" s="53"/>
      <c r="O50" s="52"/>
      <c r="P50" s="53"/>
      <c r="Q50" s="52"/>
      <c r="R50" s="53"/>
      <c r="S50" s="52"/>
      <c r="T50" s="53"/>
      <c r="U50" s="52"/>
      <c r="V50" s="53"/>
      <c r="W50" s="52"/>
      <c r="X50" s="53"/>
      <c r="Y50" s="52"/>
      <c r="Z50" s="53"/>
      <c r="AA50" s="52"/>
      <c r="AB50" s="53"/>
      <c r="AC50" s="52"/>
      <c r="AD50" s="53"/>
      <c r="AE50" s="52"/>
      <c r="AF50" s="53"/>
      <c r="AG50" s="52"/>
      <c r="AH50" s="53"/>
      <c r="AI50" s="52"/>
      <c r="AJ50" s="53"/>
      <c r="AK50" s="52"/>
      <c r="AL50" s="53"/>
      <c r="AM50" s="52"/>
      <c r="AN50" s="54">
        <f t="shared" si="8"/>
        <v>0</v>
      </c>
      <c r="AO50" s="50">
        <f t="shared" si="9"/>
        <v>0</v>
      </c>
      <c r="AP50" s="55">
        <f t="shared" si="10"/>
        <v>0</v>
      </c>
      <c r="AQ50" s="56">
        <f t="shared" si="11"/>
        <v>0</v>
      </c>
      <c r="AR50" s="57">
        <f t="shared" si="12"/>
        <v>0</v>
      </c>
      <c r="AS50" s="58">
        <f t="shared" si="13"/>
        <v>0</v>
      </c>
      <c r="AT50" s="54">
        <f t="shared" si="14"/>
        <v>0</v>
      </c>
      <c r="AU50" s="59">
        <f t="shared" si="0"/>
        <v>0</v>
      </c>
      <c r="AV50" s="54">
        <f t="shared" si="15"/>
        <v>0</v>
      </c>
      <c r="AW50" s="59">
        <f t="shared" si="1"/>
        <v>0</v>
      </c>
      <c r="AX50" s="54">
        <f t="shared" si="16"/>
        <v>0</v>
      </c>
      <c r="AY50" s="59">
        <f t="shared" si="2"/>
        <v>0</v>
      </c>
      <c r="AZ50" s="54">
        <f t="shared" si="17"/>
        <v>0</v>
      </c>
      <c r="BA50" s="59">
        <f t="shared" si="3"/>
        <v>0</v>
      </c>
      <c r="BB50" s="54">
        <f t="shared" si="18"/>
        <v>0</v>
      </c>
      <c r="BC50" s="59">
        <f t="shared" si="4"/>
        <v>0</v>
      </c>
      <c r="BD50" s="129"/>
    </row>
    <row r="51" spans="2:56" x14ac:dyDescent="0.25">
      <c r="B51" s="21" t="str">
        <f>Décembre!B51</f>
        <v xml:space="preserve"> </v>
      </c>
      <c r="C51" s="48"/>
      <c r="D51" s="48"/>
      <c r="E51" s="50">
        <f t="shared" si="5"/>
        <v>0</v>
      </c>
      <c r="F51" s="50">
        <f t="shared" si="6"/>
        <v>0</v>
      </c>
      <c r="G51" s="50">
        <f t="shared" si="7"/>
        <v>0</v>
      </c>
      <c r="H51" s="51"/>
      <c r="I51" s="52"/>
      <c r="J51" s="53"/>
      <c r="K51" s="52"/>
      <c r="L51" s="53"/>
      <c r="M51" s="52"/>
      <c r="N51" s="53"/>
      <c r="O51" s="52"/>
      <c r="P51" s="53"/>
      <c r="Q51" s="52"/>
      <c r="R51" s="53"/>
      <c r="S51" s="52"/>
      <c r="T51" s="53"/>
      <c r="U51" s="52"/>
      <c r="V51" s="53"/>
      <c r="W51" s="52"/>
      <c r="X51" s="53"/>
      <c r="Y51" s="52"/>
      <c r="Z51" s="53"/>
      <c r="AA51" s="52"/>
      <c r="AB51" s="53"/>
      <c r="AC51" s="52"/>
      <c r="AD51" s="53"/>
      <c r="AE51" s="52"/>
      <c r="AF51" s="53"/>
      <c r="AG51" s="52"/>
      <c r="AH51" s="53"/>
      <c r="AI51" s="52"/>
      <c r="AJ51" s="53"/>
      <c r="AK51" s="52"/>
      <c r="AL51" s="53"/>
      <c r="AM51" s="52"/>
      <c r="AN51" s="54">
        <f t="shared" si="8"/>
        <v>0</v>
      </c>
      <c r="AO51" s="50">
        <f t="shared" si="9"/>
        <v>0</v>
      </c>
      <c r="AP51" s="55">
        <f t="shared" si="10"/>
        <v>0</v>
      </c>
      <c r="AQ51" s="56">
        <f t="shared" si="11"/>
        <v>0</v>
      </c>
      <c r="AR51" s="57">
        <f t="shared" si="12"/>
        <v>0</v>
      </c>
      <c r="AS51" s="58">
        <f t="shared" si="13"/>
        <v>0</v>
      </c>
      <c r="AT51" s="54">
        <f t="shared" si="14"/>
        <v>0</v>
      </c>
      <c r="AU51" s="59">
        <f t="shared" si="0"/>
        <v>0</v>
      </c>
      <c r="AV51" s="54">
        <f t="shared" si="15"/>
        <v>0</v>
      </c>
      <c r="AW51" s="59">
        <f t="shared" si="1"/>
        <v>0</v>
      </c>
      <c r="AX51" s="54">
        <f t="shared" si="16"/>
        <v>0</v>
      </c>
      <c r="AY51" s="59">
        <f t="shared" si="2"/>
        <v>0</v>
      </c>
      <c r="AZ51" s="54">
        <f t="shared" si="17"/>
        <v>0</v>
      </c>
      <c r="BA51" s="59">
        <f t="shared" si="3"/>
        <v>0</v>
      </c>
      <c r="BB51" s="54">
        <f t="shared" si="18"/>
        <v>0</v>
      </c>
      <c r="BC51" s="59">
        <f t="shared" si="4"/>
        <v>0</v>
      </c>
      <c r="BD51" s="129"/>
    </row>
    <row r="52" spans="2:56" x14ac:dyDescent="0.25">
      <c r="B52" s="21" t="str">
        <f>Décembre!B52</f>
        <v xml:space="preserve"> </v>
      </c>
      <c r="C52" s="48"/>
      <c r="D52" s="48"/>
      <c r="E52" s="50">
        <f t="shared" si="5"/>
        <v>0</v>
      </c>
      <c r="F52" s="50">
        <f t="shared" si="6"/>
        <v>0</v>
      </c>
      <c r="G52" s="50">
        <f t="shared" si="7"/>
        <v>0</v>
      </c>
      <c r="H52" s="51"/>
      <c r="I52" s="52"/>
      <c r="J52" s="53"/>
      <c r="K52" s="52"/>
      <c r="L52" s="53"/>
      <c r="M52" s="52"/>
      <c r="N52" s="53"/>
      <c r="O52" s="52"/>
      <c r="P52" s="53"/>
      <c r="Q52" s="52"/>
      <c r="R52" s="53"/>
      <c r="S52" s="52"/>
      <c r="T52" s="53"/>
      <c r="U52" s="52"/>
      <c r="V52" s="53"/>
      <c r="W52" s="52"/>
      <c r="X52" s="53"/>
      <c r="Y52" s="52"/>
      <c r="Z52" s="53"/>
      <c r="AA52" s="52"/>
      <c r="AB52" s="53"/>
      <c r="AC52" s="52"/>
      <c r="AD52" s="53"/>
      <c r="AE52" s="52"/>
      <c r="AF52" s="53"/>
      <c r="AG52" s="52"/>
      <c r="AH52" s="53"/>
      <c r="AI52" s="52"/>
      <c r="AJ52" s="53"/>
      <c r="AK52" s="52"/>
      <c r="AL52" s="53"/>
      <c r="AM52" s="52"/>
      <c r="AN52" s="54">
        <f t="shared" si="8"/>
        <v>0</v>
      </c>
      <c r="AO52" s="50">
        <f t="shared" si="9"/>
        <v>0</v>
      </c>
      <c r="AP52" s="55">
        <f t="shared" si="10"/>
        <v>0</v>
      </c>
      <c r="AQ52" s="56">
        <f t="shared" si="11"/>
        <v>0</v>
      </c>
      <c r="AR52" s="57">
        <f t="shared" si="12"/>
        <v>0</v>
      </c>
      <c r="AS52" s="58">
        <f t="shared" si="13"/>
        <v>0</v>
      </c>
      <c r="AT52" s="54">
        <f t="shared" si="14"/>
        <v>0</v>
      </c>
      <c r="AU52" s="59">
        <f t="shared" si="0"/>
        <v>0</v>
      </c>
      <c r="AV52" s="54">
        <f t="shared" si="15"/>
        <v>0</v>
      </c>
      <c r="AW52" s="59">
        <f t="shared" si="1"/>
        <v>0</v>
      </c>
      <c r="AX52" s="54">
        <f t="shared" si="16"/>
        <v>0</v>
      </c>
      <c r="AY52" s="59">
        <f t="shared" si="2"/>
        <v>0</v>
      </c>
      <c r="AZ52" s="54">
        <f t="shared" si="17"/>
        <v>0</v>
      </c>
      <c r="BA52" s="59">
        <f t="shared" si="3"/>
        <v>0</v>
      </c>
      <c r="BB52" s="54">
        <f t="shared" si="18"/>
        <v>0</v>
      </c>
      <c r="BC52" s="59">
        <f t="shared" si="4"/>
        <v>0</v>
      </c>
      <c r="BD52" s="129"/>
    </row>
    <row r="53" spans="2:56" x14ac:dyDescent="0.25">
      <c r="R53" s="60"/>
      <c r="S53" s="60"/>
      <c r="AN53" s="10">
        <f>SUM(AN13:AN52)</f>
        <v>0</v>
      </c>
      <c r="AO53" s="15">
        <f>SUM(AO13:AO52)</f>
        <v>0</v>
      </c>
      <c r="AP53" s="15">
        <f>SUM(AP13:AP52)</f>
        <v>0</v>
      </c>
    </row>
    <row r="54" spans="2:56" x14ac:dyDescent="0.25">
      <c r="R54" s="60"/>
      <c r="S54" s="60"/>
      <c r="AO54" s="15"/>
      <c r="AP54" s="15"/>
    </row>
    <row r="55" spans="2:56" ht="16.149999999999999" customHeight="1" x14ac:dyDescent="0.25">
      <c r="C55" s="8"/>
      <c r="D55" s="8"/>
      <c r="E55" s="61"/>
      <c r="F55" s="61"/>
      <c r="G55" s="61"/>
      <c r="R55" s="60"/>
      <c r="S55" s="60"/>
    </row>
    <row r="56" spans="2:56" ht="16.149999999999999" customHeight="1" x14ac:dyDescent="0.25">
      <c r="C56" s="9"/>
      <c r="D56" s="9"/>
      <c r="E56" s="29"/>
      <c r="F56" s="62"/>
      <c r="G56" s="63"/>
      <c r="R56" s="60"/>
      <c r="S56" s="60"/>
    </row>
    <row r="57" spans="2:56" ht="16.149999999999999" customHeight="1" x14ac:dyDescent="0.25">
      <c r="C57" s="9"/>
      <c r="D57" s="9"/>
      <c r="E57" s="29"/>
      <c r="F57" s="29"/>
      <c r="G57" s="63"/>
      <c r="R57" s="60"/>
      <c r="S57" s="60"/>
    </row>
    <row r="58" spans="2:56" ht="16.149999999999999" customHeight="1" x14ac:dyDescent="0.25">
      <c r="C58" s="9"/>
      <c r="D58" s="9"/>
      <c r="E58" s="29"/>
      <c r="F58" s="29"/>
      <c r="G58" s="63"/>
      <c r="R58" s="60"/>
      <c r="S58" s="60"/>
    </row>
    <row r="59" spans="2:56" ht="16.149999999999999" customHeight="1" x14ac:dyDescent="0.25">
      <c r="C59" s="9"/>
      <c r="D59" s="9"/>
      <c r="E59" s="29"/>
      <c r="F59" s="29"/>
      <c r="G59" s="63"/>
      <c r="R59" s="60"/>
      <c r="S59" s="60"/>
    </row>
    <row r="60" spans="2:56" ht="16.149999999999999" customHeight="1" x14ac:dyDescent="0.25">
      <c r="C60" s="9"/>
      <c r="D60" s="9"/>
      <c r="E60" s="29"/>
      <c r="F60" s="29"/>
      <c r="G60" s="63"/>
      <c r="R60" s="60"/>
      <c r="S60" s="60"/>
    </row>
    <row r="61" spans="2:56" ht="16.149999999999999" customHeight="1" x14ac:dyDescent="0.25">
      <c r="C61" s="9"/>
      <c r="D61" s="9"/>
      <c r="E61" s="29"/>
      <c r="F61" s="29"/>
      <c r="G61" s="63"/>
      <c r="R61" s="60"/>
      <c r="S61" s="60"/>
    </row>
    <row r="62" spans="2:56" ht="16.149999999999999" customHeight="1" x14ac:dyDescent="0.25">
      <c r="C62" s="9"/>
      <c r="D62" s="9"/>
      <c r="E62" s="29"/>
      <c r="F62" s="29"/>
      <c r="G62" s="63"/>
      <c r="R62" s="60"/>
      <c r="S62" s="60"/>
    </row>
    <row r="63" spans="2:56" ht="16.149999999999999" customHeight="1" x14ac:dyDescent="0.25">
      <c r="C63" s="9"/>
      <c r="D63" s="9"/>
      <c r="E63" s="29"/>
      <c r="F63" s="29"/>
      <c r="G63" s="63"/>
      <c r="R63" s="60"/>
      <c r="S63" s="60"/>
    </row>
    <row r="64" spans="2:56" ht="16.149999999999999" customHeight="1" x14ac:dyDescent="0.25">
      <c r="C64" s="9"/>
      <c r="D64" s="9"/>
      <c r="E64" s="29"/>
      <c r="F64" s="29"/>
      <c r="G64" s="63"/>
      <c r="R64" s="60"/>
      <c r="S64" s="60"/>
    </row>
    <row r="65" spans="3:19" ht="16.149999999999999" customHeight="1" x14ac:dyDescent="0.25">
      <c r="C65" s="9"/>
      <c r="D65" s="9"/>
      <c r="E65" s="29"/>
      <c r="F65" s="29"/>
      <c r="G65" s="63"/>
      <c r="R65" s="60"/>
      <c r="S65" s="60"/>
    </row>
    <row r="66" spans="3:19" ht="16.149999999999999" customHeight="1" x14ac:dyDescent="0.25">
      <c r="C66" s="9"/>
      <c r="D66" s="9"/>
      <c r="E66" s="29"/>
      <c r="F66" s="29"/>
      <c r="G66" s="63"/>
      <c r="R66" s="60"/>
      <c r="S66" s="60"/>
    </row>
    <row r="67" spans="3:19" ht="16.149999999999999" customHeight="1" x14ac:dyDescent="0.25">
      <c r="C67" s="9"/>
      <c r="D67" s="9"/>
      <c r="E67" s="29"/>
      <c r="F67" s="29"/>
      <c r="G67" s="63"/>
    </row>
    <row r="68" spans="3:19" ht="16.149999999999999" customHeight="1" x14ac:dyDescent="0.25">
      <c r="C68" s="9"/>
      <c r="D68" s="9"/>
      <c r="E68" s="29"/>
      <c r="F68" s="29"/>
      <c r="G68" s="63"/>
    </row>
    <row r="69" spans="3:19" ht="16.149999999999999" customHeight="1" x14ac:dyDescent="0.25">
      <c r="C69" s="9"/>
      <c r="D69" s="9"/>
      <c r="E69" s="29"/>
      <c r="F69" s="29"/>
      <c r="G69" s="63"/>
    </row>
    <row r="70" spans="3:19" ht="16.149999999999999" customHeight="1" x14ac:dyDescent="0.25">
      <c r="C70" s="9"/>
      <c r="D70" s="9"/>
      <c r="E70" s="29"/>
      <c r="F70" s="29"/>
      <c r="G70" s="63"/>
    </row>
    <row r="71" spans="3:19" ht="16.149999999999999" customHeight="1" x14ac:dyDescent="0.25">
      <c r="C71" s="9"/>
      <c r="D71" s="9"/>
      <c r="E71" s="29"/>
      <c r="F71" s="29"/>
      <c r="G71" s="63"/>
    </row>
    <row r="72" spans="3:19" ht="16.149999999999999" customHeight="1" x14ac:dyDescent="0.25">
      <c r="C72" s="9"/>
      <c r="D72" s="9"/>
      <c r="E72" s="29"/>
      <c r="F72" s="29"/>
      <c r="G72" s="63"/>
    </row>
    <row r="73" spans="3:19" ht="16.149999999999999" customHeight="1" x14ac:dyDescent="0.25">
      <c r="C73" s="9"/>
      <c r="D73" s="9"/>
      <c r="E73" s="29"/>
      <c r="F73" s="29"/>
      <c r="G73" s="63"/>
    </row>
    <row r="74" spans="3:19" ht="16.149999999999999" customHeight="1" x14ac:dyDescent="0.25">
      <c r="C74" s="9"/>
      <c r="D74" s="9"/>
      <c r="E74" s="29"/>
      <c r="F74" s="29"/>
      <c r="G74" s="63"/>
    </row>
    <row r="75" spans="3:19" ht="16.149999999999999" customHeight="1" x14ac:dyDescent="0.25">
      <c r="C75" s="9"/>
      <c r="D75" s="9"/>
      <c r="E75" s="29"/>
      <c r="F75" s="29"/>
      <c r="G75" s="63"/>
    </row>
    <row r="76" spans="3:19" ht="16.149999999999999" customHeight="1" x14ac:dyDescent="0.25">
      <c r="C76" s="9"/>
      <c r="D76" s="9"/>
      <c r="E76" s="29"/>
      <c r="F76" s="29"/>
      <c r="G76" s="63"/>
    </row>
    <row r="77" spans="3:19" ht="16.149999999999999" customHeight="1" x14ac:dyDescent="0.25">
      <c r="C77" s="9"/>
      <c r="D77" s="9"/>
      <c r="E77" s="29"/>
      <c r="F77" s="29"/>
      <c r="G77" s="63"/>
    </row>
    <row r="78" spans="3:19" ht="16.149999999999999" customHeight="1" x14ac:dyDescent="0.25">
      <c r="C78" s="9"/>
      <c r="D78" s="9"/>
      <c r="E78" s="29"/>
      <c r="F78" s="29"/>
      <c r="G78" s="63"/>
    </row>
    <row r="79" spans="3:19" ht="16.149999999999999" customHeight="1" x14ac:dyDescent="0.25">
      <c r="C79" s="9"/>
      <c r="D79" s="9"/>
      <c r="E79" s="29"/>
      <c r="F79" s="29"/>
      <c r="G79" s="63"/>
    </row>
    <row r="80" spans="3:19" ht="16.149999999999999" customHeight="1" x14ac:dyDescent="0.25">
      <c r="C80" s="9"/>
      <c r="D80" s="9"/>
      <c r="E80" s="29"/>
      <c r="F80" s="29"/>
      <c r="G80" s="63"/>
    </row>
    <row r="81" spans="3:7" ht="16.149999999999999" customHeight="1" x14ac:dyDescent="0.25">
      <c r="C81" s="9"/>
      <c r="D81" s="9"/>
      <c r="E81" s="29"/>
      <c r="F81" s="29"/>
      <c r="G81" s="63"/>
    </row>
    <row r="82" spans="3:7" ht="16.149999999999999" customHeight="1" x14ac:dyDescent="0.25">
      <c r="C82" s="9"/>
      <c r="D82" s="9"/>
      <c r="E82" s="29"/>
      <c r="F82" s="29"/>
      <c r="G82" s="63"/>
    </row>
    <row r="83" spans="3:7" ht="16.149999999999999" customHeight="1" x14ac:dyDescent="0.25">
      <c r="C83" s="9"/>
      <c r="D83" s="9"/>
      <c r="E83" s="29"/>
      <c r="F83" s="29"/>
      <c r="G83" s="63"/>
    </row>
    <row r="84" spans="3:7" ht="16.149999999999999" customHeight="1" x14ac:dyDescent="0.25">
      <c r="C84" s="9"/>
      <c r="D84" s="9"/>
      <c r="E84" s="29"/>
      <c r="F84" s="29"/>
      <c r="G84" s="63"/>
    </row>
    <row r="85" spans="3:7" ht="16.149999999999999" customHeight="1" x14ac:dyDescent="0.25">
      <c r="C85" s="9"/>
      <c r="D85" s="9"/>
      <c r="E85" s="29"/>
      <c r="F85" s="29"/>
      <c r="G85" s="63"/>
    </row>
    <row r="86" spans="3:7" ht="16.149999999999999" customHeight="1" x14ac:dyDescent="0.25">
      <c r="C86" s="9"/>
      <c r="D86" s="9"/>
      <c r="E86" s="29"/>
      <c r="F86" s="29"/>
      <c r="G86" s="63"/>
    </row>
    <row r="87" spans="3:7" ht="16.149999999999999" customHeight="1" x14ac:dyDescent="0.25">
      <c r="C87" s="9"/>
      <c r="D87" s="9"/>
      <c r="E87" s="29"/>
      <c r="F87" s="29"/>
      <c r="G87" s="63"/>
    </row>
    <row r="88" spans="3:7" ht="16.149999999999999" customHeight="1" x14ac:dyDescent="0.25">
      <c r="C88" s="9"/>
      <c r="D88" s="9"/>
      <c r="E88" s="29"/>
      <c r="F88" s="29"/>
      <c r="G88" s="63"/>
    </row>
    <row r="89" spans="3:7" ht="16.149999999999999" customHeight="1" x14ac:dyDescent="0.25">
      <c r="C89" s="9"/>
      <c r="D89" s="9"/>
      <c r="E89" s="29"/>
      <c r="F89" s="29"/>
      <c r="G89" s="63"/>
    </row>
    <row r="90" spans="3:7" ht="16.149999999999999" customHeight="1" x14ac:dyDescent="0.25">
      <c r="C90" s="9"/>
      <c r="D90" s="9"/>
      <c r="E90" s="29"/>
      <c r="F90" s="29"/>
      <c r="G90" s="63"/>
    </row>
    <row r="91" spans="3:7" ht="16.149999999999999" customHeight="1" x14ac:dyDescent="0.25">
      <c r="C91" s="9"/>
      <c r="D91" s="9"/>
      <c r="E91" s="29"/>
      <c r="F91" s="29"/>
      <c r="G91" s="63"/>
    </row>
    <row r="92" spans="3:7" ht="16.149999999999999" customHeight="1" x14ac:dyDescent="0.25">
      <c r="C92" s="9"/>
      <c r="D92" s="9"/>
      <c r="E92" s="29"/>
      <c r="F92" s="29"/>
      <c r="G92" s="63"/>
    </row>
    <row r="93" spans="3:7" ht="16.149999999999999" customHeight="1" x14ac:dyDescent="0.25">
      <c r="C93" s="9"/>
      <c r="D93" s="9"/>
      <c r="E93" s="29"/>
      <c r="F93" s="29"/>
      <c r="G93" s="63"/>
    </row>
    <row r="94" spans="3:7" ht="16.149999999999999" customHeight="1" x14ac:dyDescent="0.25">
      <c r="C94" s="9"/>
      <c r="D94" s="9"/>
      <c r="E94" s="29"/>
      <c r="F94" s="29"/>
      <c r="G94" s="63"/>
    </row>
    <row r="95" spans="3:7" ht="16.149999999999999" customHeight="1" x14ac:dyDescent="0.25">
      <c r="C95" s="9"/>
      <c r="D95" s="9"/>
      <c r="E95" s="29"/>
      <c r="F95" s="29"/>
      <c r="G95" s="63"/>
    </row>
    <row r="96" spans="3:7" ht="16.149999999999999" customHeight="1" x14ac:dyDescent="0.25">
      <c r="C96" s="64"/>
      <c r="D96" s="64"/>
      <c r="E96" s="60"/>
      <c r="F96" s="60"/>
      <c r="G96" s="60"/>
    </row>
    <row r="97" spans="3:4" x14ac:dyDescent="0.25">
      <c r="C97" s="64"/>
      <c r="D97" s="64"/>
    </row>
  </sheetData>
  <sheetProtection selectLockedCells="1"/>
  <conditionalFormatting sqref="AS13:AS52">
    <cfRule type="cellIs" dxfId="7" priority="1" operator="greaterThanOrEqual">
      <formula>0.12</formula>
    </cfRule>
  </conditionalFormatting>
  <dataValidations count="1">
    <dataValidation type="list" allowBlank="1" showInputMessage="1" showErrorMessage="1" sqref="H14:H52 AF14:AM14 I14:S14 H13:AM13 I15:AM52" xr:uid="{5EC77B13-C795-465E-BFEA-B42D1CD8A7FC}">
      <formula1>"M,RDV,C,A,NJ"</formula1>
    </dataValidation>
  </dataValidations>
  <pageMargins left="0.7" right="0.7" top="0.75" bottom="0.75" header="0.3" footer="0.3"/>
  <pageSetup paperSize="9" orientation="portrait" r:id="rId1"/>
  <ignoredErrors>
    <ignoredError sqref="AV13 AX13 AZ13" 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2D601-C1FF-461B-B37D-C4FED56192C1}">
  <sheetPr codeName="Feuil7"/>
  <dimension ref="B1:XBP97"/>
  <sheetViews>
    <sheetView showGridLines="0" zoomScale="98" zoomScaleNormal="98" workbookViewId="0">
      <pane xSplit="7" ySplit="12" topLeftCell="H13" activePane="bottomRight" state="frozen"/>
      <selection pane="topRight" activeCell="H1" sqref="H1"/>
      <selection pane="bottomLeft" activeCell="A13" sqref="A13"/>
      <selection pane="bottomRight" activeCell="H1" sqref="H1"/>
    </sheetView>
  </sheetViews>
  <sheetFormatPr baseColWidth="10" defaultColWidth="11.5703125" defaultRowHeight="15" outlineLevelCol="1" x14ac:dyDescent="0.25"/>
  <cols>
    <col min="1" max="1" width="4.28515625" style="10" customWidth="1"/>
    <col min="2" max="2" width="42.140625" style="10" customWidth="1"/>
    <col min="3" max="7" width="12.140625" style="10" customWidth="1" outlineLevel="1"/>
    <col min="8" max="23" width="12.5703125" style="10" customWidth="1"/>
    <col min="24" max="26" width="9" style="10" customWidth="1"/>
    <col min="27" max="39" width="6.28515625" style="10" customWidth="1"/>
    <col min="40" max="40" width="73" style="10" customWidth="1"/>
    <col min="41" max="41" width="6.28515625" style="10" customWidth="1"/>
    <col min="42" max="42" width="5.85546875" style="10" customWidth="1"/>
    <col min="43" max="43" width="5.85546875" style="13" customWidth="1"/>
    <col min="44" max="87" width="5.85546875" style="10" customWidth="1"/>
    <col min="88" max="16384" width="11.5703125" style="10"/>
  </cols>
  <sheetData>
    <row r="1" spans="2:44 16290:16292" ht="26.25" x14ac:dyDescent="0.4">
      <c r="B1" s="11" t="s">
        <v>11</v>
      </c>
      <c r="C1" s="66">
        <f>Septembre!C1</f>
        <v>0</v>
      </c>
      <c r="D1" s="64"/>
      <c r="E1" s="64"/>
      <c r="F1" s="64"/>
      <c r="G1" s="64"/>
      <c r="H1" s="142"/>
      <c r="I1" s="142" t="s">
        <v>41</v>
      </c>
      <c r="J1" s="142"/>
      <c r="K1" s="142"/>
      <c r="L1" s="142"/>
      <c r="M1" s="142"/>
      <c r="N1" s="142"/>
      <c r="O1" s="142"/>
      <c r="AR1" s="13"/>
    </row>
    <row r="2" spans="2:44 16290:16292" ht="26.25" x14ac:dyDescent="0.4">
      <c r="B2" s="11" t="s">
        <v>18</v>
      </c>
      <c r="C2" s="66">
        <f>Septembre!C2</f>
        <v>0</v>
      </c>
      <c r="D2" s="64"/>
      <c r="E2" s="64"/>
      <c r="F2" s="64"/>
      <c r="G2" s="64"/>
      <c r="H2" s="142"/>
      <c r="I2" s="143">
        <v>46057</v>
      </c>
      <c r="J2" s="142"/>
      <c r="K2" s="142"/>
      <c r="L2" s="142"/>
      <c r="M2" s="142"/>
      <c r="N2" s="142"/>
      <c r="O2" s="142"/>
      <c r="AR2" s="13"/>
    </row>
    <row r="3" spans="2:44 16290:16292" x14ac:dyDescent="0.25">
      <c r="B3" s="11" t="s">
        <v>19</v>
      </c>
      <c r="C3" s="10" t="s">
        <v>36</v>
      </c>
      <c r="H3" s="142"/>
      <c r="I3" s="143">
        <v>46078</v>
      </c>
      <c r="J3" s="142"/>
      <c r="K3" s="144"/>
      <c r="L3" s="142"/>
      <c r="M3" s="142" t="s">
        <v>39</v>
      </c>
      <c r="N3" s="142" t="s">
        <v>40</v>
      </c>
      <c r="O3" s="142"/>
      <c r="AR3" s="13"/>
    </row>
    <row r="4" spans="2:44 16290:16292" x14ac:dyDescent="0.25">
      <c r="C4" s="10" t="s">
        <v>37</v>
      </c>
      <c r="H4" s="142"/>
      <c r="I4" s="143"/>
      <c r="J4" s="142"/>
      <c r="K4" s="142"/>
      <c r="L4" s="142"/>
      <c r="M4" s="142">
        <v>2026</v>
      </c>
      <c r="N4" s="142">
        <v>2</v>
      </c>
      <c r="O4" s="142"/>
      <c r="AR4" s="13"/>
    </row>
    <row r="5" spans="2:44 16290:16292" x14ac:dyDescent="0.25">
      <c r="C5" s="16" t="s">
        <v>1</v>
      </c>
      <c r="D5" s="17"/>
      <c r="E5" s="18"/>
      <c r="F5" s="19" t="s">
        <v>2</v>
      </c>
      <c r="G5" s="20"/>
      <c r="H5" s="142"/>
      <c r="I5" s="143"/>
      <c r="J5" s="142"/>
      <c r="K5" s="142"/>
      <c r="L5" s="142"/>
      <c r="M5" s="142"/>
      <c r="N5" s="142"/>
      <c r="O5" s="142"/>
      <c r="AR5" s="13"/>
    </row>
    <row r="6" spans="2:44 16290:16292" x14ac:dyDescent="0.25">
      <c r="C6" s="21" t="s">
        <v>3</v>
      </c>
      <c r="D6" s="21" t="s">
        <v>4</v>
      </c>
      <c r="E6" s="22" t="s">
        <v>5</v>
      </c>
      <c r="F6" s="23" t="s">
        <v>6</v>
      </c>
      <c r="G6" s="21" t="s">
        <v>5</v>
      </c>
      <c r="H6" s="142"/>
      <c r="I6" s="143"/>
      <c r="J6" s="142"/>
      <c r="K6" s="142"/>
      <c r="L6" s="142"/>
      <c r="M6" s="142"/>
      <c r="N6" s="142"/>
      <c r="O6" s="142"/>
      <c r="AR6" s="13"/>
    </row>
    <row r="7" spans="2:44 16290:16292" x14ac:dyDescent="0.25">
      <c r="B7" s="24" t="s">
        <v>7</v>
      </c>
      <c r="C7" s="25">
        <f>SUM(E13:E52)</f>
        <v>0</v>
      </c>
      <c r="D7" s="25">
        <f>C7-E7</f>
        <v>0</v>
      </c>
      <c r="E7" s="26">
        <f>SUM(Y13:Y52)</f>
        <v>0</v>
      </c>
      <c r="F7" s="27">
        <f>IFERROR(D7/C7,0)</f>
        <v>0</v>
      </c>
      <c r="G7" s="28">
        <f>IFERROR(E7/C7,0)</f>
        <v>0</v>
      </c>
      <c r="Y7" s="29"/>
      <c r="Z7" s="29"/>
      <c r="AR7" s="13"/>
    </row>
    <row r="8" spans="2:44 16290:16292" x14ac:dyDescent="0.25">
      <c r="B8" s="21" t="s">
        <v>8</v>
      </c>
      <c r="C8" s="25">
        <f>SUM(F13:F52)</f>
        <v>0</v>
      </c>
      <c r="D8" s="25">
        <f>C8-E8</f>
        <v>0</v>
      </c>
      <c r="E8" s="26">
        <f>SUM(Z13:Z52)</f>
        <v>0</v>
      </c>
      <c r="F8" s="27">
        <f>IFERROR(D8/C8,0)</f>
        <v>0</v>
      </c>
      <c r="G8" s="28">
        <f>IFERROR(E8/C8,0)</f>
        <v>0</v>
      </c>
      <c r="AR8" s="13"/>
    </row>
    <row r="9" spans="2:44 16290:16292" x14ac:dyDescent="0.25">
      <c r="B9" s="24" t="s">
        <v>9</v>
      </c>
      <c r="C9" s="25">
        <f>SUM(C7:C8)</f>
        <v>0</v>
      </c>
      <c r="D9" s="25">
        <f>C9-E9</f>
        <v>0</v>
      </c>
      <c r="E9" s="26">
        <f>SUM(X13:X52)</f>
        <v>0</v>
      </c>
      <c r="F9" s="27">
        <f>IFERROR(D9/C9,0)</f>
        <v>0</v>
      </c>
      <c r="G9" s="28">
        <f>IFERROR(E9/C9,0)</f>
        <v>0</v>
      </c>
      <c r="H9" s="30"/>
      <c r="I9" s="31">
        <f>DATE($M$4,$N$4,I$11)</f>
        <v>46055</v>
      </c>
      <c r="J9" s="30"/>
      <c r="K9" s="31">
        <f>DATE($M$4,$N$4,K$11)</f>
        <v>46056</v>
      </c>
      <c r="L9" s="30"/>
      <c r="M9" s="31">
        <f>DATE($M$4,$N$4,M$11)</f>
        <v>46058</v>
      </c>
      <c r="N9" s="30"/>
      <c r="O9" s="31">
        <f>DATE($M$4,$N$4,O$11)</f>
        <v>46059</v>
      </c>
      <c r="P9" s="30"/>
      <c r="Q9" s="31">
        <f>DATE($M$4,$N$4,Q$11)</f>
        <v>46076</v>
      </c>
      <c r="R9" s="30"/>
      <c r="S9" s="31">
        <f>DATE($M$4,$N$4,S$11)</f>
        <v>46077</v>
      </c>
      <c r="T9" s="30"/>
      <c r="U9" s="31">
        <f>DATE($M$4,$N$4,U$11)</f>
        <v>46079</v>
      </c>
      <c r="V9" s="30"/>
      <c r="W9" s="31">
        <f>DATE($M$4,$N$4,W$11)</f>
        <v>46080</v>
      </c>
      <c r="AR9" s="13"/>
    </row>
    <row r="10" spans="2:44 16290:16292" x14ac:dyDescent="0.25">
      <c r="B10" s="32" t="s">
        <v>10</v>
      </c>
      <c r="C10" s="33">
        <v>46054</v>
      </c>
      <c r="AR10" s="13"/>
    </row>
    <row r="11" spans="2:44 16290:16292" s="34" customFormat="1" x14ac:dyDescent="0.25">
      <c r="H11" s="35" t="s">
        <v>20</v>
      </c>
      <c r="I11" s="36">
        <v>2</v>
      </c>
      <c r="J11" s="37" t="s">
        <v>21</v>
      </c>
      <c r="K11" s="36">
        <v>3</v>
      </c>
      <c r="L11" s="37" t="s">
        <v>22</v>
      </c>
      <c r="M11" s="36">
        <v>5</v>
      </c>
      <c r="N11" s="37" t="s">
        <v>23</v>
      </c>
      <c r="O11" s="36">
        <v>6</v>
      </c>
      <c r="P11" s="37" t="s">
        <v>20</v>
      </c>
      <c r="Q11" s="36">
        <v>23</v>
      </c>
      <c r="R11" s="37" t="s">
        <v>21</v>
      </c>
      <c r="S11" s="36">
        <v>24</v>
      </c>
      <c r="T11" s="37" t="s">
        <v>22</v>
      </c>
      <c r="U11" s="36">
        <v>26</v>
      </c>
      <c r="V11" s="37" t="s">
        <v>23</v>
      </c>
      <c r="W11" s="36">
        <v>27</v>
      </c>
      <c r="X11" s="38" t="s">
        <v>29</v>
      </c>
      <c r="Y11" s="39"/>
      <c r="Z11" s="36"/>
      <c r="AA11" s="38" t="s">
        <v>30</v>
      </c>
      <c r="AB11" s="39"/>
      <c r="AC11" s="36"/>
      <c r="AD11" s="38" t="s">
        <v>31</v>
      </c>
      <c r="AE11" s="39"/>
      <c r="AF11" s="39"/>
      <c r="AG11" s="39"/>
      <c r="AH11" s="39"/>
      <c r="AI11" s="39"/>
      <c r="AJ11" s="39"/>
      <c r="AK11" s="39"/>
      <c r="AL11" s="39"/>
      <c r="AM11" s="40"/>
      <c r="AQ11" s="41"/>
      <c r="AR11" s="41"/>
    </row>
    <row r="12" spans="2:44 16290:16292" s="42" customFormat="1" ht="30" x14ac:dyDescent="0.25">
      <c r="B12" s="43" t="s">
        <v>12</v>
      </c>
      <c r="C12" s="43" t="s">
        <v>13</v>
      </c>
      <c r="D12" s="43" t="s">
        <v>14</v>
      </c>
      <c r="E12" s="43" t="s">
        <v>15</v>
      </c>
      <c r="F12" s="43" t="s">
        <v>16</v>
      </c>
      <c r="G12" s="43" t="s">
        <v>17</v>
      </c>
      <c r="H12" s="43" t="s">
        <v>21</v>
      </c>
      <c r="I12" s="44" t="s">
        <v>24</v>
      </c>
      <c r="J12" s="45" t="s">
        <v>21</v>
      </c>
      <c r="K12" s="44" t="s">
        <v>24</v>
      </c>
      <c r="L12" s="45" t="s">
        <v>21</v>
      </c>
      <c r="M12" s="44" t="s">
        <v>24</v>
      </c>
      <c r="N12" s="45" t="s">
        <v>21</v>
      </c>
      <c r="O12" s="44" t="s">
        <v>24</v>
      </c>
      <c r="P12" s="45" t="s">
        <v>21</v>
      </c>
      <c r="Q12" s="44" t="s">
        <v>24</v>
      </c>
      <c r="R12" s="45" t="s">
        <v>21</v>
      </c>
      <c r="S12" s="44" t="s">
        <v>24</v>
      </c>
      <c r="T12" s="45" t="s">
        <v>21</v>
      </c>
      <c r="U12" s="44" t="s">
        <v>24</v>
      </c>
      <c r="V12" s="45" t="s">
        <v>21</v>
      </c>
      <c r="W12" s="44" t="s">
        <v>24</v>
      </c>
      <c r="X12" s="46" t="s">
        <v>32</v>
      </c>
      <c r="Y12" s="43" t="s">
        <v>15</v>
      </c>
      <c r="Z12" s="44" t="s">
        <v>16</v>
      </c>
      <c r="AA12" s="46" t="s">
        <v>15</v>
      </c>
      <c r="AB12" s="43" t="s">
        <v>16</v>
      </c>
      <c r="AC12" s="44" t="s">
        <v>33</v>
      </c>
      <c r="AD12" s="46" t="s">
        <v>34</v>
      </c>
      <c r="AE12" s="43" t="s">
        <v>2</v>
      </c>
      <c r="AF12" s="43" t="s">
        <v>25</v>
      </c>
      <c r="AG12" s="43" t="s">
        <v>2</v>
      </c>
      <c r="AH12" s="43" t="s">
        <v>35</v>
      </c>
      <c r="AI12" s="43" t="s">
        <v>2</v>
      </c>
      <c r="AJ12" s="43" t="s">
        <v>27</v>
      </c>
      <c r="AK12" s="43" t="s">
        <v>2</v>
      </c>
      <c r="AL12" s="43" t="s">
        <v>26</v>
      </c>
      <c r="AM12" s="43" t="s">
        <v>2</v>
      </c>
      <c r="AN12" s="43" t="s">
        <v>81</v>
      </c>
      <c r="AQ12" s="47"/>
      <c r="AR12" s="47"/>
    </row>
    <row r="13" spans="2:44 16290:16292" x14ac:dyDescent="0.25">
      <c r="B13" s="21" t="str">
        <f>Janvier!B13</f>
        <v xml:space="preserve"> </v>
      </c>
      <c r="C13" s="48"/>
      <c r="D13" s="49"/>
      <c r="E13" s="50">
        <f>IF(AND(ISBLANK(A13),B13&gt;"*"),COUNTIF($H$12:$W$12,"M")-IF(AND(ISNUMBER($C13),$C13&gt;0),NETWORKDAYS($I$9,$C13,$I$2:$I$6)-1,0)-IF(AND(ISNUMBER($D13),$D13&gt;0),NETWORKDAYS($D13,#REF!,$I$2:$I$6)-1,0),0)</f>
        <v>0</v>
      </c>
      <c r="F13" s="50">
        <f>IF(AND(ISBLANK(A13),B13&gt;"*"),COUNTIF($H$12:$W$12,"M")-IF(AND(ISNUMBER($C13),$C13&gt;0),NETWORKDAYS($I$9,$C13,$I$2:$I$6)-1,0)-IF(AND(ISNUMBER($D13),$D13&gt;0),NETWORKDAYS($D13,#REF!,$I$2:$I$6)-1,0),0)</f>
        <v>0</v>
      </c>
      <c r="G13" s="50">
        <f>E13+F13</f>
        <v>0</v>
      </c>
      <c r="H13" s="51"/>
      <c r="I13" s="52"/>
      <c r="J13" s="53"/>
      <c r="K13" s="52"/>
      <c r="L13" s="53"/>
      <c r="M13" s="52"/>
      <c r="N13" s="53"/>
      <c r="O13" s="52"/>
      <c r="P13" s="53"/>
      <c r="Q13" s="52"/>
      <c r="R13" s="53"/>
      <c r="S13" s="52"/>
      <c r="T13" s="53"/>
      <c r="U13" s="52"/>
      <c r="V13" s="53"/>
      <c r="W13" s="52"/>
      <c r="X13" s="54">
        <f>COUNTIF(H13:W13,"*")</f>
        <v>0</v>
      </c>
      <c r="Y13" s="50">
        <f>COUNTIFS($H$12:$W$12,"M",$H13:$W13,"*")</f>
        <v>0</v>
      </c>
      <c r="Z13" s="55">
        <f>COUNTIFS($H$12:$W$12,"A",$H13:$W13,"*")</f>
        <v>0</v>
      </c>
      <c r="AA13" s="56">
        <f>IFERROR(Y13/$C$7,0)</f>
        <v>0</v>
      </c>
      <c r="AB13" s="57">
        <f>IFERROR(Z13/$C$8,0)</f>
        <v>0</v>
      </c>
      <c r="AC13" s="58">
        <f>IFERROR(X13/$C$9,0)</f>
        <v>0</v>
      </c>
      <c r="AD13" s="54">
        <f>COUNTIF($H13:$W13,"M")</f>
        <v>0</v>
      </c>
      <c r="AE13" s="59">
        <f t="shared" ref="AE13:AE52" si="0">IFERROR(AD13/$X13,0)</f>
        <v>0</v>
      </c>
      <c r="AF13" s="54">
        <f>COUNTIF($H13:$W13,"RDV")</f>
        <v>0</v>
      </c>
      <c r="AG13" s="59">
        <f t="shared" ref="AG13:AG52" si="1">IFERROR(AF13/$X13,0)</f>
        <v>0</v>
      </c>
      <c r="AH13" s="54">
        <f>COUNTIF($H13:$W13,"A")</f>
        <v>0</v>
      </c>
      <c r="AI13" s="59">
        <f t="shared" ref="AI13:AI52" si="2">IFERROR(AH13/$X13,0)</f>
        <v>0</v>
      </c>
      <c r="AJ13" s="54">
        <f>COUNTIF($H13:$W13,"NJ")</f>
        <v>0</v>
      </c>
      <c r="AK13" s="59">
        <f t="shared" ref="AK13:AK52" si="3">IFERROR(AJ13/$X13,0)</f>
        <v>0</v>
      </c>
      <c r="AL13" s="54">
        <f>COUNTIF($H13:$W13,"C")</f>
        <v>0</v>
      </c>
      <c r="AM13" s="59">
        <f t="shared" ref="AM13:AM52" si="4">IFERROR(AL13/X13,0)</f>
        <v>0</v>
      </c>
      <c r="AN13" s="129"/>
      <c r="AR13" s="13"/>
    </row>
    <row r="14" spans="2:44 16290:16292" x14ac:dyDescent="0.25">
      <c r="B14" s="21" t="str">
        <f>Janvier!B14</f>
        <v xml:space="preserve"> </v>
      </c>
      <c r="C14" s="48"/>
      <c r="D14" s="48"/>
      <c r="E14" s="50">
        <f>IF(AND(ISBLANK(A14),B14&gt;"*"),COUNTIF($H$12:$W$12,"M")-IF(AND(ISNUMBER($C14),$C14&gt;0),NETWORKDAYS($I$9,$C14,$I$2:$I$6)-1,0)-IF(AND(ISNUMBER($D14),$D14&gt;0),NETWORKDAYS($D14,#REF!,$I$2:$I$6)-1,0),0)</f>
        <v>0</v>
      </c>
      <c r="F14" s="50">
        <f>IF(AND(ISBLANK(A14),B14&gt;"*"),COUNTIF($H$12:$W$12,"M")-IF(AND(ISNUMBER($C14),$C14&gt;0),NETWORKDAYS($I$9,$C14,$I$2:$I$6)-1,0)-IF(AND(ISNUMBER($D14),$D14&gt;0),NETWORKDAYS($D14,#REF!,$I$2:$I$6)-1,0),0)</f>
        <v>0</v>
      </c>
      <c r="G14" s="50">
        <f t="shared" ref="G14:G52" si="5">E14+F14</f>
        <v>0</v>
      </c>
      <c r="H14" s="51"/>
      <c r="I14" s="52"/>
      <c r="J14" s="53"/>
      <c r="K14" s="52"/>
      <c r="L14" s="53"/>
      <c r="M14" s="52"/>
      <c r="N14" s="53"/>
      <c r="O14" s="52"/>
      <c r="P14" s="53"/>
      <c r="Q14" s="52"/>
      <c r="R14" s="53"/>
      <c r="S14" s="52"/>
      <c r="T14" s="53"/>
      <c r="U14" s="52"/>
      <c r="V14" s="53"/>
      <c r="W14" s="52"/>
      <c r="X14" s="54">
        <f>COUNTIF(H14:W14,"*")</f>
        <v>0</v>
      </c>
      <c r="Y14" s="50">
        <f>COUNTIFS($H$12:$W$12,"M",$H14:$W14,"*")</f>
        <v>0</v>
      </c>
      <c r="Z14" s="55">
        <f>COUNTIFS($H$12:$W$12,"A",$H14:$W14,"*")</f>
        <v>0</v>
      </c>
      <c r="AA14" s="56">
        <f t="shared" ref="AA14:AA52" si="6">IFERROR(Y14/$C$7,0)</f>
        <v>0</v>
      </c>
      <c r="AB14" s="57">
        <f t="shared" ref="AB14:AB52" si="7">IFERROR(Z14/$C$8,0)</f>
        <v>0</v>
      </c>
      <c r="AC14" s="58">
        <f t="shared" ref="AC14:AC52" si="8">IFERROR(X14/$C$9,0)</f>
        <v>0</v>
      </c>
      <c r="AD14" s="54">
        <f>COUNTIF($H14:$W14,"M")</f>
        <v>0</v>
      </c>
      <c r="AE14" s="59">
        <f t="shared" si="0"/>
        <v>0</v>
      </c>
      <c r="AF14" s="54">
        <f>COUNTIF($H14:$W14,"RDV")</f>
        <v>0</v>
      </c>
      <c r="AG14" s="59">
        <f t="shared" si="1"/>
        <v>0</v>
      </c>
      <c r="AH14" s="54">
        <f>COUNTIF($H14:$W14,"A")</f>
        <v>0</v>
      </c>
      <c r="AI14" s="59">
        <f t="shared" si="2"/>
        <v>0</v>
      </c>
      <c r="AJ14" s="54">
        <f>COUNTIF($H14:$W14,"NJ")</f>
        <v>0</v>
      </c>
      <c r="AK14" s="59">
        <f t="shared" si="3"/>
        <v>0</v>
      </c>
      <c r="AL14" s="54">
        <f>COUNTIF($H14:$W14,"C")</f>
        <v>0</v>
      </c>
      <c r="AM14" s="59">
        <f t="shared" si="4"/>
        <v>0</v>
      </c>
      <c r="AN14" s="129"/>
      <c r="XBN14" s="10" t="s">
        <v>28</v>
      </c>
      <c r="XBP14" s="10" t="s">
        <v>28</v>
      </c>
    </row>
    <row r="15" spans="2:44 16290:16292" x14ac:dyDescent="0.25">
      <c r="B15" s="21" t="str">
        <f>Janvier!B15</f>
        <v xml:space="preserve"> </v>
      </c>
      <c r="C15" s="48"/>
      <c r="D15" s="48"/>
      <c r="E15" s="50">
        <f>IF(AND(ISBLANK(A15),B15&gt;"*"),COUNTIF($H$12:$W$12,"M")-IF(AND(ISNUMBER($C15),$C15&gt;0),NETWORKDAYS($I$9,$C15,$I$2:$I$6)-1,0)-IF(AND(ISNUMBER($D15),$D15&gt;0),NETWORKDAYS($D15,#REF!,$I$2:$I$6)-1,0),0)</f>
        <v>0</v>
      </c>
      <c r="F15" s="50">
        <f>IF(AND(ISBLANK(A15),B15&gt;"*"),COUNTIF($H$12:$W$12,"M")-IF(AND(ISNUMBER($C15),$C15&gt;0),NETWORKDAYS($I$9,$C15,$I$2:$I$6)-1,0)-IF(AND(ISNUMBER($D15),$D15&gt;0),NETWORKDAYS($D15,#REF!,$I$2:$I$6)-1,0),0)</f>
        <v>0</v>
      </c>
      <c r="G15" s="50">
        <f t="shared" si="5"/>
        <v>0</v>
      </c>
      <c r="H15" s="51"/>
      <c r="I15" s="52"/>
      <c r="J15" s="53"/>
      <c r="K15" s="52"/>
      <c r="L15" s="53"/>
      <c r="M15" s="52"/>
      <c r="N15" s="53"/>
      <c r="O15" s="52"/>
      <c r="P15" s="53"/>
      <c r="Q15" s="52"/>
      <c r="R15" s="53"/>
      <c r="S15" s="52"/>
      <c r="T15" s="53"/>
      <c r="U15" s="52"/>
      <c r="V15" s="53"/>
      <c r="W15" s="52"/>
      <c r="X15" s="54">
        <f>COUNTIF(H15:W15,"*")</f>
        <v>0</v>
      </c>
      <c r="Y15" s="50">
        <f>COUNTIFS($H$12:$W$12,"M",$H15:$W15,"*")</f>
        <v>0</v>
      </c>
      <c r="Z15" s="55">
        <f>COUNTIFS($H$12:$W$12,"A",$H15:$W15,"*")</f>
        <v>0</v>
      </c>
      <c r="AA15" s="56">
        <f t="shared" si="6"/>
        <v>0</v>
      </c>
      <c r="AB15" s="57">
        <f t="shared" si="7"/>
        <v>0</v>
      </c>
      <c r="AC15" s="58">
        <f t="shared" si="8"/>
        <v>0</v>
      </c>
      <c r="AD15" s="54">
        <f>COUNTIF($H15:$W15,"M")</f>
        <v>0</v>
      </c>
      <c r="AE15" s="59">
        <f t="shared" si="0"/>
        <v>0</v>
      </c>
      <c r="AF15" s="54">
        <f>COUNTIF($H15:$W15,"RDV")</f>
        <v>0</v>
      </c>
      <c r="AG15" s="59">
        <f t="shared" si="1"/>
        <v>0</v>
      </c>
      <c r="AH15" s="54">
        <f>COUNTIF($H15:$W15,"A")</f>
        <v>0</v>
      </c>
      <c r="AI15" s="59">
        <f t="shared" si="2"/>
        <v>0</v>
      </c>
      <c r="AJ15" s="54">
        <f>COUNTIF($H15:$W15,"NJ")</f>
        <v>0</v>
      </c>
      <c r="AK15" s="59">
        <f t="shared" si="3"/>
        <v>0</v>
      </c>
      <c r="AL15" s="54">
        <f>COUNTIF($H15:$W15,"C")</f>
        <v>0</v>
      </c>
      <c r="AM15" s="59">
        <f t="shared" si="4"/>
        <v>0</v>
      </c>
      <c r="AN15" s="129"/>
    </row>
    <row r="16" spans="2:44 16290:16292" x14ac:dyDescent="0.25">
      <c r="B16" s="21" t="str">
        <f>Janvier!B16</f>
        <v xml:space="preserve"> </v>
      </c>
      <c r="C16" s="48"/>
      <c r="D16" s="48"/>
      <c r="E16" s="50">
        <f>IF(AND(ISBLANK(A16),B16&gt;"*"),COUNTIF($H$12:$W$12,"M")-IF(AND(ISNUMBER($C16),$C16&gt;0),NETWORKDAYS($I$9,$C16,$I$2:$I$6)-1,0)-IF(AND(ISNUMBER($D16),$D16&gt;0),NETWORKDAYS($D16,#REF!,$I$2:$I$6)-1,0),0)</f>
        <v>0</v>
      </c>
      <c r="F16" s="50">
        <f>IF(AND(ISBLANK(A16),B16&gt;"*"),COUNTIF($H$12:$W$12,"M")-IF(AND(ISNUMBER($C16),$C16&gt;0),NETWORKDAYS($I$9,$C16,$I$2:$I$6)-1,0)-IF(AND(ISNUMBER($D16),$D16&gt;0),NETWORKDAYS($D16,#REF!,$I$2:$I$6)-1,0),0)</f>
        <v>0</v>
      </c>
      <c r="G16" s="50">
        <f t="shared" si="5"/>
        <v>0</v>
      </c>
      <c r="H16" s="51"/>
      <c r="I16" s="52"/>
      <c r="J16" s="53"/>
      <c r="K16" s="52"/>
      <c r="L16" s="53"/>
      <c r="M16" s="52"/>
      <c r="N16" s="53"/>
      <c r="O16" s="52"/>
      <c r="P16" s="53"/>
      <c r="Q16" s="52"/>
      <c r="R16" s="53"/>
      <c r="S16" s="52"/>
      <c r="T16" s="53"/>
      <c r="U16" s="52"/>
      <c r="V16" s="53"/>
      <c r="W16" s="52"/>
      <c r="X16" s="54">
        <f>COUNTIF(H16:W16,"*")</f>
        <v>0</v>
      </c>
      <c r="Y16" s="50">
        <f>COUNTIFS($H$12:$W$12,"M",$H16:$W16,"*")</f>
        <v>0</v>
      </c>
      <c r="Z16" s="55">
        <f>COUNTIFS($H$12:$W$12,"A",$H16:$W16,"*")</f>
        <v>0</v>
      </c>
      <c r="AA16" s="56">
        <f t="shared" si="6"/>
        <v>0</v>
      </c>
      <c r="AB16" s="57">
        <f t="shared" si="7"/>
        <v>0</v>
      </c>
      <c r="AC16" s="58">
        <f t="shared" si="8"/>
        <v>0</v>
      </c>
      <c r="AD16" s="54">
        <f>COUNTIF($H16:$W16,"M")</f>
        <v>0</v>
      </c>
      <c r="AE16" s="59">
        <f t="shared" si="0"/>
        <v>0</v>
      </c>
      <c r="AF16" s="54">
        <f>COUNTIF($H16:$W16,"RDV")</f>
        <v>0</v>
      </c>
      <c r="AG16" s="59">
        <f t="shared" si="1"/>
        <v>0</v>
      </c>
      <c r="AH16" s="54">
        <f>COUNTIF($H16:$W16,"A")</f>
        <v>0</v>
      </c>
      <c r="AI16" s="59">
        <f t="shared" si="2"/>
        <v>0</v>
      </c>
      <c r="AJ16" s="54">
        <f>COUNTIF($H16:$W16,"NJ")</f>
        <v>0</v>
      </c>
      <c r="AK16" s="59">
        <f t="shared" si="3"/>
        <v>0</v>
      </c>
      <c r="AL16" s="54">
        <f>COUNTIF($H16:$W16,"C")</f>
        <v>0</v>
      </c>
      <c r="AM16" s="59">
        <f t="shared" si="4"/>
        <v>0</v>
      </c>
      <c r="AN16" s="129"/>
    </row>
    <row r="17" spans="2:40" x14ac:dyDescent="0.25">
      <c r="B17" s="21" t="str">
        <f>Janvier!B17</f>
        <v xml:space="preserve"> </v>
      </c>
      <c r="C17" s="48"/>
      <c r="D17" s="48"/>
      <c r="E17" s="50">
        <f>IF(AND(ISBLANK(A17),B17&gt;"*"),COUNTIF($H$12:$W$12,"M")-IF(AND(ISNUMBER($C17),$C17&gt;0),NETWORKDAYS($I$9,$C17,$I$2:$I$6)-1,0)-IF(AND(ISNUMBER($D17),$D17&gt;0),NETWORKDAYS($D17,#REF!,$I$2:$I$6)-1,0),0)</f>
        <v>0</v>
      </c>
      <c r="F17" s="50">
        <f>IF(AND(ISBLANK(A17),B17&gt;"*"),COUNTIF($H$12:$W$12,"M")-IF(AND(ISNUMBER($C17),$C17&gt;0),NETWORKDAYS($I$9,$C17,$I$2:$I$6)-1,0)-IF(AND(ISNUMBER($D17),$D17&gt;0),NETWORKDAYS($D17,#REF!,$I$2:$I$6)-1,0),0)</f>
        <v>0</v>
      </c>
      <c r="G17" s="50">
        <f t="shared" si="5"/>
        <v>0</v>
      </c>
      <c r="H17" s="51"/>
      <c r="I17" s="52"/>
      <c r="J17" s="53"/>
      <c r="K17" s="52"/>
      <c r="L17" s="53"/>
      <c r="M17" s="52"/>
      <c r="N17" s="53"/>
      <c r="O17" s="52"/>
      <c r="P17" s="53"/>
      <c r="Q17" s="52"/>
      <c r="R17" s="53"/>
      <c r="S17" s="52"/>
      <c r="T17" s="53"/>
      <c r="U17" s="52"/>
      <c r="V17" s="53"/>
      <c r="W17" s="52"/>
      <c r="X17" s="54">
        <f>COUNTIF(H17:W17,"*")</f>
        <v>0</v>
      </c>
      <c r="Y17" s="50">
        <f>COUNTIFS($H$12:$W$12,"M",$H17:$W17,"*")</f>
        <v>0</v>
      </c>
      <c r="Z17" s="55">
        <f>COUNTIFS($H$12:$W$12,"A",$H17:$W17,"*")</f>
        <v>0</v>
      </c>
      <c r="AA17" s="56">
        <f t="shared" si="6"/>
        <v>0</v>
      </c>
      <c r="AB17" s="57">
        <f t="shared" si="7"/>
        <v>0</v>
      </c>
      <c r="AC17" s="58">
        <f t="shared" si="8"/>
        <v>0</v>
      </c>
      <c r="AD17" s="54">
        <f>COUNTIF($H17:$W17,"M")</f>
        <v>0</v>
      </c>
      <c r="AE17" s="59">
        <f t="shared" si="0"/>
        <v>0</v>
      </c>
      <c r="AF17" s="54">
        <f>COUNTIF($H17:$W17,"RDV")</f>
        <v>0</v>
      </c>
      <c r="AG17" s="59">
        <f t="shared" si="1"/>
        <v>0</v>
      </c>
      <c r="AH17" s="54">
        <f>COUNTIF($H17:$W17,"A")</f>
        <v>0</v>
      </c>
      <c r="AI17" s="59">
        <f t="shared" si="2"/>
        <v>0</v>
      </c>
      <c r="AJ17" s="54">
        <f>COUNTIF($H17:$W17,"NJ")</f>
        <v>0</v>
      </c>
      <c r="AK17" s="59">
        <f t="shared" si="3"/>
        <v>0</v>
      </c>
      <c r="AL17" s="54">
        <f>COUNTIF($H17:$W17,"C")</f>
        <v>0</v>
      </c>
      <c r="AM17" s="59">
        <f t="shared" si="4"/>
        <v>0</v>
      </c>
      <c r="AN17" s="129"/>
    </row>
    <row r="18" spans="2:40" x14ac:dyDescent="0.25">
      <c r="B18" s="21" t="str">
        <f>Janvier!B18</f>
        <v xml:space="preserve"> </v>
      </c>
      <c r="C18" s="48"/>
      <c r="D18" s="48"/>
      <c r="E18" s="50">
        <f>IF(AND(ISBLANK(A18),B18&gt;"*"),COUNTIF($H$12:$W$12,"M")-IF(AND(ISNUMBER($C18),$C18&gt;0),NETWORKDAYS($I$9,$C18,$I$2:$I$6)-1,0)-IF(AND(ISNUMBER($D18),$D18&gt;0),NETWORKDAYS($D18,#REF!,$I$2:$I$6)-1,0),0)</f>
        <v>0</v>
      </c>
      <c r="F18" s="50">
        <f>IF(AND(ISBLANK(A18),B18&gt;"*"),COUNTIF($H$12:$W$12,"M")-IF(AND(ISNUMBER($C18),$C18&gt;0),NETWORKDAYS($I$9,$C18,$I$2:$I$6)-1,0)-IF(AND(ISNUMBER($D18),$D18&gt;0),NETWORKDAYS($D18,#REF!,$I$2:$I$6)-1,0),0)</f>
        <v>0</v>
      </c>
      <c r="G18" s="50">
        <f t="shared" si="5"/>
        <v>0</v>
      </c>
      <c r="H18" s="51"/>
      <c r="I18" s="52"/>
      <c r="J18" s="53"/>
      <c r="K18" s="52"/>
      <c r="L18" s="53"/>
      <c r="M18" s="52"/>
      <c r="N18" s="53"/>
      <c r="O18" s="52"/>
      <c r="P18" s="53"/>
      <c r="Q18" s="52"/>
      <c r="R18" s="53"/>
      <c r="S18" s="52"/>
      <c r="T18" s="53"/>
      <c r="U18" s="52"/>
      <c r="V18" s="53"/>
      <c r="W18" s="52"/>
      <c r="X18" s="54">
        <f>COUNTIF(H18:W18,"*")</f>
        <v>0</v>
      </c>
      <c r="Y18" s="50">
        <f>COUNTIFS($H$12:$W$12,"M",$H18:$W18,"*")</f>
        <v>0</v>
      </c>
      <c r="Z18" s="55">
        <f>COUNTIFS($H$12:$W$12,"A",$H18:$W18,"*")</f>
        <v>0</v>
      </c>
      <c r="AA18" s="56">
        <f t="shared" si="6"/>
        <v>0</v>
      </c>
      <c r="AB18" s="57">
        <f t="shared" si="7"/>
        <v>0</v>
      </c>
      <c r="AC18" s="58">
        <f t="shared" si="8"/>
        <v>0</v>
      </c>
      <c r="AD18" s="54">
        <f>COUNTIF($H18:$W18,"M")</f>
        <v>0</v>
      </c>
      <c r="AE18" s="59">
        <f t="shared" si="0"/>
        <v>0</v>
      </c>
      <c r="AF18" s="54">
        <f>COUNTIF($H18:$W18,"RDV")</f>
        <v>0</v>
      </c>
      <c r="AG18" s="59">
        <f t="shared" si="1"/>
        <v>0</v>
      </c>
      <c r="AH18" s="54">
        <f>COUNTIF($H18:$W18,"A")</f>
        <v>0</v>
      </c>
      <c r="AI18" s="59">
        <f t="shared" si="2"/>
        <v>0</v>
      </c>
      <c r="AJ18" s="54">
        <f>COUNTIF($H18:$W18,"NJ")</f>
        <v>0</v>
      </c>
      <c r="AK18" s="59">
        <f t="shared" si="3"/>
        <v>0</v>
      </c>
      <c r="AL18" s="54">
        <f>COUNTIF($H18:$W18,"C")</f>
        <v>0</v>
      </c>
      <c r="AM18" s="59">
        <f t="shared" si="4"/>
        <v>0</v>
      </c>
      <c r="AN18" s="129"/>
    </row>
    <row r="19" spans="2:40" x14ac:dyDescent="0.25">
      <c r="B19" s="21" t="str">
        <f>Janvier!B19</f>
        <v xml:space="preserve"> </v>
      </c>
      <c r="C19" s="48"/>
      <c r="D19" s="48"/>
      <c r="E19" s="50">
        <f>IF(AND(ISBLANK(A19),B19&gt;"*"),COUNTIF($H$12:$W$12,"M")-IF(AND(ISNUMBER($C19),$C19&gt;0),NETWORKDAYS($I$9,$C19,$I$2:$I$6)-1,0)-IF(AND(ISNUMBER($D19),$D19&gt;0),NETWORKDAYS($D19,#REF!,$I$2:$I$6)-1,0),0)</f>
        <v>0</v>
      </c>
      <c r="F19" s="50">
        <f>IF(AND(ISBLANK(A19),B19&gt;"*"),COUNTIF($H$12:$W$12,"M")-IF(AND(ISNUMBER($C19),$C19&gt;0),NETWORKDAYS($I$9,$C19,$I$2:$I$6)-1,0)-IF(AND(ISNUMBER($D19),$D19&gt;0),NETWORKDAYS($D19,#REF!,$I$2:$I$6)-1,0),0)</f>
        <v>0</v>
      </c>
      <c r="G19" s="50">
        <f t="shared" si="5"/>
        <v>0</v>
      </c>
      <c r="H19" s="51"/>
      <c r="I19" s="52"/>
      <c r="J19" s="53"/>
      <c r="K19" s="52"/>
      <c r="L19" s="53"/>
      <c r="M19" s="52"/>
      <c r="N19" s="53"/>
      <c r="O19" s="52"/>
      <c r="P19" s="53"/>
      <c r="Q19" s="52"/>
      <c r="R19" s="53"/>
      <c r="S19" s="52"/>
      <c r="T19" s="53"/>
      <c r="U19" s="52"/>
      <c r="V19" s="53"/>
      <c r="W19" s="52"/>
      <c r="X19" s="54">
        <f>COUNTIF(H19:W19,"*")</f>
        <v>0</v>
      </c>
      <c r="Y19" s="50">
        <f>COUNTIFS($H$12:$W$12,"M",$H19:$W19,"*")</f>
        <v>0</v>
      </c>
      <c r="Z19" s="55">
        <f>COUNTIFS($H$12:$W$12,"A",$H19:$W19,"*")</f>
        <v>0</v>
      </c>
      <c r="AA19" s="56">
        <f t="shared" si="6"/>
        <v>0</v>
      </c>
      <c r="AB19" s="57">
        <f t="shared" si="7"/>
        <v>0</v>
      </c>
      <c r="AC19" s="58">
        <f t="shared" si="8"/>
        <v>0</v>
      </c>
      <c r="AD19" s="54">
        <f>COUNTIF($H19:$W19,"M")</f>
        <v>0</v>
      </c>
      <c r="AE19" s="59">
        <f t="shared" si="0"/>
        <v>0</v>
      </c>
      <c r="AF19" s="54">
        <f>COUNTIF($H19:$W19,"RDV")</f>
        <v>0</v>
      </c>
      <c r="AG19" s="59">
        <f t="shared" si="1"/>
        <v>0</v>
      </c>
      <c r="AH19" s="54">
        <f>COUNTIF($H19:$W19,"A")</f>
        <v>0</v>
      </c>
      <c r="AI19" s="59">
        <f t="shared" si="2"/>
        <v>0</v>
      </c>
      <c r="AJ19" s="54">
        <f>COUNTIF($H19:$W19,"NJ")</f>
        <v>0</v>
      </c>
      <c r="AK19" s="59">
        <f t="shared" si="3"/>
        <v>0</v>
      </c>
      <c r="AL19" s="54">
        <f>COUNTIF($H19:$W19,"C")</f>
        <v>0</v>
      </c>
      <c r="AM19" s="59">
        <f t="shared" si="4"/>
        <v>0</v>
      </c>
      <c r="AN19" s="129"/>
    </row>
    <row r="20" spans="2:40" x14ac:dyDescent="0.25">
      <c r="B20" s="21" t="str">
        <f>Janvier!B20</f>
        <v xml:space="preserve"> </v>
      </c>
      <c r="C20" s="48"/>
      <c r="D20" s="48"/>
      <c r="E20" s="50">
        <f>IF(AND(ISBLANK(A20),B20&gt;"*"),COUNTIF($H$12:$W$12,"M")-IF(AND(ISNUMBER($C20),$C20&gt;0),NETWORKDAYS($I$9,$C20,$I$2:$I$6)-1,0)-IF(AND(ISNUMBER($D20),$D20&gt;0),NETWORKDAYS($D20,#REF!,$I$2:$I$6)-1,0),0)</f>
        <v>0</v>
      </c>
      <c r="F20" s="50">
        <f>IF(AND(ISBLANK(A20),B20&gt;"*"),COUNTIF($H$12:$W$12,"M")-IF(AND(ISNUMBER($C20),$C20&gt;0),NETWORKDAYS($I$9,$C20,$I$2:$I$6)-1,0)-IF(AND(ISNUMBER($D20),$D20&gt;0),NETWORKDAYS($D20,#REF!,$I$2:$I$6)-1,0),0)</f>
        <v>0</v>
      </c>
      <c r="G20" s="50">
        <f t="shared" si="5"/>
        <v>0</v>
      </c>
      <c r="H20" s="51"/>
      <c r="I20" s="52"/>
      <c r="J20" s="53"/>
      <c r="K20" s="52"/>
      <c r="L20" s="53"/>
      <c r="M20" s="52"/>
      <c r="N20" s="53"/>
      <c r="O20" s="52"/>
      <c r="P20" s="53"/>
      <c r="Q20" s="52"/>
      <c r="R20" s="53"/>
      <c r="S20" s="52"/>
      <c r="T20" s="53"/>
      <c r="U20" s="52"/>
      <c r="V20" s="53"/>
      <c r="W20" s="52"/>
      <c r="X20" s="54">
        <f>COUNTIF(H20:W20,"*")</f>
        <v>0</v>
      </c>
      <c r="Y20" s="50">
        <f>COUNTIFS($H$12:$W$12,"M",$H20:$W20,"*")</f>
        <v>0</v>
      </c>
      <c r="Z20" s="55">
        <f>COUNTIFS($H$12:$W$12,"A",$H20:$W20,"*")</f>
        <v>0</v>
      </c>
      <c r="AA20" s="56">
        <f t="shared" si="6"/>
        <v>0</v>
      </c>
      <c r="AB20" s="57">
        <f t="shared" si="7"/>
        <v>0</v>
      </c>
      <c r="AC20" s="58">
        <f t="shared" si="8"/>
        <v>0</v>
      </c>
      <c r="AD20" s="54">
        <f>COUNTIF($H20:$W20,"M")</f>
        <v>0</v>
      </c>
      <c r="AE20" s="59">
        <f t="shared" si="0"/>
        <v>0</v>
      </c>
      <c r="AF20" s="54">
        <f>COUNTIF($H20:$W20,"RDV")</f>
        <v>0</v>
      </c>
      <c r="AG20" s="59">
        <f t="shared" si="1"/>
        <v>0</v>
      </c>
      <c r="AH20" s="54">
        <f>COUNTIF($H20:$W20,"A")</f>
        <v>0</v>
      </c>
      <c r="AI20" s="59">
        <f t="shared" si="2"/>
        <v>0</v>
      </c>
      <c r="AJ20" s="54">
        <f>COUNTIF($H20:$W20,"NJ")</f>
        <v>0</v>
      </c>
      <c r="AK20" s="59">
        <f t="shared" si="3"/>
        <v>0</v>
      </c>
      <c r="AL20" s="54">
        <f>COUNTIF($H20:$W20,"C")</f>
        <v>0</v>
      </c>
      <c r="AM20" s="59">
        <f t="shared" si="4"/>
        <v>0</v>
      </c>
      <c r="AN20" s="129"/>
    </row>
    <row r="21" spans="2:40" x14ac:dyDescent="0.25">
      <c r="B21" s="21" t="str">
        <f>Janvier!B21</f>
        <v xml:space="preserve"> </v>
      </c>
      <c r="C21" s="48"/>
      <c r="D21" s="48"/>
      <c r="E21" s="50">
        <f>IF(AND(ISBLANK(A21),B21&gt;"*"),COUNTIF($H$12:$W$12,"M")-IF(AND(ISNUMBER($C21),$C21&gt;0),NETWORKDAYS($I$9,$C21,$I$2:$I$6)-1,0)-IF(AND(ISNUMBER($D21),$D21&gt;0),NETWORKDAYS($D21,#REF!,$I$2:$I$6)-1,0),0)</f>
        <v>0</v>
      </c>
      <c r="F21" s="50">
        <f>IF(AND(ISBLANK(A21),B21&gt;"*"),COUNTIF($H$12:$W$12,"M")-IF(AND(ISNUMBER($C21),$C21&gt;0),NETWORKDAYS($I$9,$C21,$I$2:$I$6)-1,0)-IF(AND(ISNUMBER($D21),$D21&gt;0),NETWORKDAYS($D21,#REF!,$I$2:$I$6)-1,0),0)</f>
        <v>0</v>
      </c>
      <c r="G21" s="50">
        <f t="shared" si="5"/>
        <v>0</v>
      </c>
      <c r="H21" s="51"/>
      <c r="I21" s="52"/>
      <c r="J21" s="53"/>
      <c r="K21" s="52"/>
      <c r="L21" s="53"/>
      <c r="M21" s="52"/>
      <c r="N21" s="53"/>
      <c r="O21" s="52"/>
      <c r="P21" s="53"/>
      <c r="Q21" s="52"/>
      <c r="R21" s="53"/>
      <c r="S21" s="52"/>
      <c r="T21" s="53"/>
      <c r="U21" s="52"/>
      <c r="V21" s="53"/>
      <c r="W21" s="52"/>
      <c r="X21" s="54">
        <f>COUNTIF(H21:W21,"*")</f>
        <v>0</v>
      </c>
      <c r="Y21" s="50">
        <f>COUNTIFS($H$12:$W$12,"M",$H21:$W21,"*")</f>
        <v>0</v>
      </c>
      <c r="Z21" s="55">
        <f>COUNTIFS($H$12:$W$12,"A",$H21:$W21,"*")</f>
        <v>0</v>
      </c>
      <c r="AA21" s="56">
        <f t="shared" si="6"/>
        <v>0</v>
      </c>
      <c r="AB21" s="57">
        <f t="shared" si="7"/>
        <v>0</v>
      </c>
      <c r="AC21" s="58">
        <f t="shared" si="8"/>
        <v>0</v>
      </c>
      <c r="AD21" s="54">
        <f>COUNTIF($H21:$W21,"M")</f>
        <v>0</v>
      </c>
      <c r="AE21" s="59">
        <f t="shared" si="0"/>
        <v>0</v>
      </c>
      <c r="AF21" s="54">
        <f>COUNTIF($H21:$W21,"RDV")</f>
        <v>0</v>
      </c>
      <c r="AG21" s="59">
        <f t="shared" si="1"/>
        <v>0</v>
      </c>
      <c r="AH21" s="54">
        <f>COUNTIF($H21:$W21,"A")</f>
        <v>0</v>
      </c>
      <c r="AI21" s="59">
        <f t="shared" si="2"/>
        <v>0</v>
      </c>
      <c r="AJ21" s="54">
        <f>COUNTIF($H21:$W21,"NJ")</f>
        <v>0</v>
      </c>
      <c r="AK21" s="59">
        <f t="shared" si="3"/>
        <v>0</v>
      </c>
      <c r="AL21" s="54">
        <f>COUNTIF($H21:$W21,"C")</f>
        <v>0</v>
      </c>
      <c r="AM21" s="59">
        <f t="shared" si="4"/>
        <v>0</v>
      </c>
      <c r="AN21" s="129"/>
    </row>
    <row r="22" spans="2:40" x14ac:dyDescent="0.25">
      <c r="B22" s="21" t="str">
        <f>Janvier!B22</f>
        <v xml:space="preserve"> </v>
      </c>
      <c r="C22" s="48"/>
      <c r="D22" s="48"/>
      <c r="E22" s="50">
        <f>IF(AND(ISBLANK(A22),B22&gt;"*"),COUNTIF($H$12:$W$12,"M")-IF(AND(ISNUMBER($C22),$C22&gt;0),NETWORKDAYS($I$9,$C22,$I$2:$I$6)-1,0)-IF(AND(ISNUMBER($D22),$D22&gt;0),NETWORKDAYS($D22,#REF!,$I$2:$I$6)-1,0),0)</f>
        <v>0</v>
      </c>
      <c r="F22" s="50">
        <f>IF(AND(ISBLANK(A22),B22&gt;"*"),COUNTIF($H$12:$W$12,"M")-IF(AND(ISNUMBER($C22),$C22&gt;0),NETWORKDAYS($I$9,$C22,$I$2:$I$6)-1,0)-IF(AND(ISNUMBER($D22),$D22&gt;0),NETWORKDAYS($D22,#REF!,$I$2:$I$6)-1,0),0)</f>
        <v>0</v>
      </c>
      <c r="G22" s="50">
        <f t="shared" si="5"/>
        <v>0</v>
      </c>
      <c r="H22" s="51"/>
      <c r="I22" s="52"/>
      <c r="J22" s="53"/>
      <c r="K22" s="52"/>
      <c r="L22" s="53"/>
      <c r="M22" s="52"/>
      <c r="N22" s="53"/>
      <c r="O22" s="52"/>
      <c r="P22" s="53"/>
      <c r="Q22" s="52"/>
      <c r="R22" s="53"/>
      <c r="S22" s="52"/>
      <c r="T22" s="53"/>
      <c r="U22" s="52"/>
      <c r="V22" s="53"/>
      <c r="W22" s="52"/>
      <c r="X22" s="54">
        <f>COUNTIF(H22:W22,"*")</f>
        <v>0</v>
      </c>
      <c r="Y22" s="50">
        <f>COUNTIFS($H$12:$W$12,"M",$H22:$W22,"*")</f>
        <v>0</v>
      </c>
      <c r="Z22" s="55">
        <f>COUNTIFS($H$12:$W$12,"A",$H22:$W22,"*")</f>
        <v>0</v>
      </c>
      <c r="AA22" s="56">
        <f t="shared" si="6"/>
        <v>0</v>
      </c>
      <c r="AB22" s="57">
        <f t="shared" si="7"/>
        <v>0</v>
      </c>
      <c r="AC22" s="58">
        <f t="shared" si="8"/>
        <v>0</v>
      </c>
      <c r="AD22" s="54">
        <f>COUNTIF($H22:$W22,"M")</f>
        <v>0</v>
      </c>
      <c r="AE22" s="59">
        <f t="shared" si="0"/>
        <v>0</v>
      </c>
      <c r="AF22" s="54">
        <f>COUNTIF($H22:$W22,"RDV")</f>
        <v>0</v>
      </c>
      <c r="AG22" s="59">
        <f t="shared" si="1"/>
        <v>0</v>
      </c>
      <c r="AH22" s="54">
        <f>COUNTIF($H22:$W22,"A")</f>
        <v>0</v>
      </c>
      <c r="AI22" s="59">
        <f t="shared" si="2"/>
        <v>0</v>
      </c>
      <c r="AJ22" s="54">
        <f>COUNTIF($H22:$W22,"NJ")</f>
        <v>0</v>
      </c>
      <c r="AK22" s="59">
        <f t="shared" si="3"/>
        <v>0</v>
      </c>
      <c r="AL22" s="54">
        <f>COUNTIF($H22:$W22,"C")</f>
        <v>0</v>
      </c>
      <c r="AM22" s="59">
        <f t="shared" si="4"/>
        <v>0</v>
      </c>
      <c r="AN22" s="129"/>
    </row>
    <row r="23" spans="2:40" x14ac:dyDescent="0.25">
      <c r="B23" s="21" t="str">
        <f>Janvier!B23</f>
        <v xml:space="preserve"> </v>
      </c>
      <c r="C23" s="48"/>
      <c r="D23" s="48"/>
      <c r="E23" s="50">
        <f>IF(AND(ISBLANK(A23),B23&gt;"*"),COUNTIF($H$12:$W$12,"M")-IF(AND(ISNUMBER($C23),$C23&gt;0),NETWORKDAYS($I$9,$C23,$I$2:$I$6)-1,0)-IF(AND(ISNUMBER($D23),$D23&gt;0),NETWORKDAYS($D23,#REF!,$I$2:$I$6)-1,0),0)</f>
        <v>0</v>
      </c>
      <c r="F23" s="50">
        <f>IF(AND(ISBLANK(A23),B23&gt;"*"),COUNTIF($H$12:$W$12,"M")-IF(AND(ISNUMBER($C23),$C23&gt;0),NETWORKDAYS($I$9,$C23,$I$2:$I$6)-1,0)-IF(AND(ISNUMBER($D23),$D23&gt;0),NETWORKDAYS($D23,#REF!,$I$2:$I$6)-1,0),0)</f>
        <v>0</v>
      </c>
      <c r="G23" s="50">
        <f t="shared" si="5"/>
        <v>0</v>
      </c>
      <c r="H23" s="51"/>
      <c r="I23" s="52"/>
      <c r="J23" s="53"/>
      <c r="K23" s="52"/>
      <c r="L23" s="53"/>
      <c r="M23" s="52"/>
      <c r="N23" s="53"/>
      <c r="O23" s="52"/>
      <c r="P23" s="53"/>
      <c r="Q23" s="52"/>
      <c r="R23" s="53"/>
      <c r="S23" s="52"/>
      <c r="T23" s="53"/>
      <c r="U23" s="52"/>
      <c r="V23" s="53"/>
      <c r="W23" s="52"/>
      <c r="X23" s="54">
        <f>COUNTIF(H23:W23,"*")</f>
        <v>0</v>
      </c>
      <c r="Y23" s="50">
        <f>COUNTIFS($H$12:$W$12,"M",$H23:$W23,"*")</f>
        <v>0</v>
      </c>
      <c r="Z23" s="55">
        <f>COUNTIFS($H$12:$W$12,"A",$H23:$W23,"*")</f>
        <v>0</v>
      </c>
      <c r="AA23" s="56">
        <f t="shared" si="6"/>
        <v>0</v>
      </c>
      <c r="AB23" s="57">
        <f t="shared" si="7"/>
        <v>0</v>
      </c>
      <c r="AC23" s="58">
        <f t="shared" si="8"/>
        <v>0</v>
      </c>
      <c r="AD23" s="54">
        <f>COUNTIF($H23:$W23,"M")</f>
        <v>0</v>
      </c>
      <c r="AE23" s="59">
        <f t="shared" si="0"/>
        <v>0</v>
      </c>
      <c r="AF23" s="54">
        <f>COUNTIF($H23:$W23,"RDV")</f>
        <v>0</v>
      </c>
      <c r="AG23" s="59">
        <f t="shared" si="1"/>
        <v>0</v>
      </c>
      <c r="AH23" s="54">
        <f>COUNTIF($H23:$W23,"A")</f>
        <v>0</v>
      </c>
      <c r="AI23" s="59">
        <f t="shared" si="2"/>
        <v>0</v>
      </c>
      <c r="AJ23" s="54">
        <f>COUNTIF($H23:$W23,"NJ")</f>
        <v>0</v>
      </c>
      <c r="AK23" s="59">
        <f t="shared" si="3"/>
        <v>0</v>
      </c>
      <c r="AL23" s="54">
        <f>COUNTIF($H23:$W23,"C")</f>
        <v>0</v>
      </c>
      <c r="AM23" s="59">
        <f t="shared" si="4"/>
        <v>0</v>
      </c>
      <c r="AN23" s="129"/>
    </row>
    <row r="24" spans="2:40" x14ac:dyDescent="0.25">
      <c r="B24" s="21" t="str">
        <f>Janvier!B24</f>
        <v xml:space="preserve"> </v>
      </c>
      <c r="C24" s="48"/>
      <c r="D24" s="48"/>
      <c r="E24" s="50">
        <f>IF(AND(ISBLANK(A24),B24&gt;"*"),COUNTIF($H$12:$W$12,"M")-IF(AND(ISNUMBER($C24),$C24&gt;0),NETWORKDAYS($I$9,$C24,$I$2:$I$6)-1,0)-IF(AND(ISNUMBER($D24),$D24&gt;0),NETWORKDAYS($D24,#REF!,$I$2:$I$6)-1,0),0)</f>
        <v>0</v>
      </c>
      <c r="F24" s="50">
        <f>IF(AND(ISBLANK(A24),B24&gt;"*"),COUNTIF($H$12:$W$12,"M")-IF(AND(ISNUMBER($C24),$C24&gt;0),NETWORKDAYS($I$9,$C24,$I$2:$I$6)-1,0)-IF(AND(ISNUMBER($D24),$D24&gt;0),NETWORKDAYS($D24,#REF!,$I$2:$I$6)-1,0),0)</f>
        <v>0</v>
      </c>
      <c r="G24" s="50">
        <f t="shared" si="5"/>
        <v>0</v>
      </c>
      <c r="H24" s="51"/>
      <c r="I24" s="52"/>
      <c r="J24" s="53"/>
      <c r="K24" s="52"/>
      <c r="L24" s="53"/>
      <c r="M24" s="52"/>
      <c r="N24" s="53"/>
      <c r="O24" s="52"/>
      <c r="P24" s="53"/>
      <c r="Q24" s="52"/>
      <c r="R24" s="53"/>
      <c r="S24" s="52"/>
      <c r="T24" s="53"/>
      <c r="U24" s="52"/>
      <c r="V24" s="53"/>
      <c r="W24" s="52"/>
      <c r="X24" s="54">
        <f>COUNTIF(H24:W24,"*")</f>
        <v>0</v>
      </c>
      <c r="Y24" s="50">
        <f>COUNTIFS($H$12:$W$12,"M",$H24:$W24,"*")</f>
        <v>0</v>
      </c>
      <c r="Z24" s="55">
        <f>COUNTIFS($H$12:$W$12,"A",$H24:$W24,"*")</f>
        <v>0</v>
      </c>
      <c r="AA24" s="56">
        <f t="shared" si="6"/>
        <v>0</v>
      </c>
      <c r="AB24" s="57">
        <f t="shared" si="7"/>
        <v>0</v>
      </c>
      <c r="AC24" s="58">
        <f t="shared" si="8"/>
        <v>0</v>
      </c>
      <c r="AD24" s="54">
        <f>COUNTIF($H24:$W24,"M")</f>
        <v>0</v>
      </c>
      <c r="AE24" s="59">
        <f t="shared" si="0"/>
        <v>0</v>
      </c>
      <c r="AF24" s="54">
        <f>COUNTIF($H24:$W24,"RDV")</f>
        <v>0</v>
      </c>
      <c r="AG24" s="59">
        <f t="shared" si="1"/>
        <v>0</v>
      </c>
      <c r="AH24" s="54">
        <f>COUNTIF($H24:$W24,"A")</f>
        <v>0</v>
      </c>
      <c r="AI24" s="59">
        <f t="shared" si="2"/>
        <v>0</v>
      </c>
      <c r="AJ24" s="54">
        <f>COUNTIF($H24:$W24,"NJ")</f>
        <v>0</v>
      </c>
      <c r="AK24" s="59">
        <f t="shared" si="3"/>
        <v>0</v>
      </c>
      <c r="AL24" s="54">
        <f>COUNTIF($H24:$W24,"C")</f>
        <v>0</v>
      </c>
      <c r="AM24" s="59">
        <f t="shared" si="4"/>
        <v>0</v>
      </c>
      <c r="AN24" s="129"/>
    </row>
    <row r="25" spans="2:40" x14ac:dyDescent="0.25">
      <c r="B25" s="21" t="str">
        <f>Janvier!B25</f>
        <v xml:space="preserve"> </v>
      </c>
      <c r="C25" s="48"/>
      <c r="D25" s="48"/>
      <c r="E25" s="50">
        <f>IF(AND(ISBLANK(A25),B25&gt;"*"),COUNTIF($H$12:$W$12,"M")-IF(AND(ISNUMBER($C25),$C25&gt;0),NETWORKDAYS($I$9,$C25,$I$2:$I$6)-1,0)-IF(AND(ISNUMBER($D25),$D25&gt;0),NETWORKDAYS($D25,#REF!,$I$2:$I$6)-1,0),0)</f>
        <v>0</v>
      </c>
      <c r="F25" s="50">
        <f>IF(AND(ISBLANK(A25),B25&gt;"*"),COUNTIF($H$12:$W$12,"M")-IF(AND(ISNUMBER($C25),$C25&gt;0),NETWORKDAYS($I$9,$C25,$I$2:$I$6)-1,0)-IF(AND(ISNUMBER($D25),$D25&gt;0),NETWORKDAYS($D25,#REF!,$I$2:$I$6)-1,0),0)</f>
        <v>0</v>
      </c>
      <c r="G25" s="50">
        <f t="shared" si="5"/>
        <v>0</v>
      </c>
      <c r="H25" s="51"/>
      <c r="I25" s="52"/>
      <c r="J25" s="53"/>
      <c r="K25" s="52"/>
      <c r="L25" s="53"/>
      <c r="M25" s="52"/>
      <c r="N25" s="53"/>
      <c r="O25" s="52"/>
      <c r="P25" s="53"/>
      <c r="Q25" s="52"/>
      <c r="R25" s="53"/>
      <c r="S25" s="52"/>
      <c r="T25" s="53"/>
      <c r="U25" s="52"/>
      <c r="V25" s="53"/>
      <c r="W25" s="52"/>
      <c r="X25" s="54">
        <f>COUNTIF(H25:W25,"*")</f>
        <v>0</v>
      </c>
      <c r="Y25" s="50">
        <f>COUNTIFS($H$12:$W$12,"M",$H25:$W25,"*")</f>
        <v>0</v>
      </c>
      <c r="Z25" s="55">
        <f>COUNTIFS($H$12:$W$12,"A",$H25:$W25,"*")</f>
        <v>0</v>
      </c>
      <c r="AA25" s="56">
        <f t="shared" si="6"/>
        <v>0</v>
      </c>
      <c r="AB25" s="57">
        <f t="shared" si="7"/>
        <v>0</v>
      </c>
      <c r="AC25" s="58">
        <f t="shared" si="8"/>
        <v>0</v>
      </c>
      <c r="AD25" s="54">
        <f>COUNTIF($H25:$W25,"M")</f>
        <v>0</v>
      </c>
      <c r="AE25" s="59">
        <f t="shared" si="0"/>
        <v>0</v>
      </c>
      <c r="AF25" s="54">
        <f>COUNTIF($H25:$W25,"RDV")</f>
        <v>0</v>
      </c>
      <c r="AG25" s="59">
        <f t="shared" si="1"/>
        <v>0</v>
      </c>
      <c r="AH25" s="54">
        <f>COUNTIF($H25:$W25,"A")</f>
        <v>0</v>
      </c>
      <c r="AI25" s="59">
        <f t="shared" si="2"/>
        <v>0</v>
      </c>
      <c r="AJ25" s="54">
        <f>COUNTIF($H25:$W25,"NJ")</f>
        <v>0</v>
      </c>
      <c r="AK25" s="59">
        <f t="shared" si="3"/>
        <v>0</v>
      </c>
      <c r="AL25" s="54">
        <f>COUNTIF($H25:$W25,"C")</f>
        <v>0</v>
      </c>
      <c r="AM25" s="59">
        <f t="shared" si="4"/>
        <v>0</v>
      </c>
      <c r="AN25" s="129"/>
    </row>
    <row r="26" spans="2:40" x14ac:dyDescent="0.25">
      <c r="B26" s="21" t="str">
        <f>Janvier!B26</f>
        <v xml:space="preserve"> </v>
      </c>
      <c r="C26" s="48"/>
      <c r="D26" s="48"/>
      <c r="E26" s="50">
        <f>IF(AND(ISBLANK(A26),B26&gt;"*"),COUNTIF($H$12:$W$12,"M")-IF(AND(ISNUMBER($C26),$C26&gt;0),NETWORKDAYS($I$9,$C26,$I$2:$I$6)-1,0)-IF(AND(ISNUMBER($D26),$D26&gt;0),NETWORKDAYS($D26,#REF!,$I$2:$I$6)-1,0),0)</f>
        <v>0</v>
      </c>
      <c r="F26" s="50">
        <f>IF(AND(ISBLANK(A26),B26&gt;"*"),COUNTIF($H$12:$W$12,"M")-IF(AND(ISNUMBER($C26),$C26&gt;0),NETWORKDAYS($I$9,$C26,$I$2:$I$6)-1,0)-IF(AND(ISNUMBER($D26),$D26&gt;0),NETWORKDAYS($D26,#REF!,$I$2:$I$6)-1,0),0)</f>
        <v>0</v>
      </c>
      <c r="G26" s="50">
        <f t="shared" si="5"/>
        <v>0</v>
      </c>
      <c r="H26" s="51"/>
      <c r="I26" s="52"/>
      <c r="J26" s="53"/>
      <c r="K26" s="52"/>
      <c r="L26" s="53"/>
      <c r="M26" s="52"/>
      <c r="N26" s="53"/>
      <c r="O26" s="52"/>
      <c r="P26" s="53"/>
      <c r="Q26" s="52"/>
      <c r="R26" s="53"/>
      <c r="S26" s="52"/>
      <c r="T26" s="53"/>
      <c r="U26" s="52"/>
      <c r="V26" s="53"/>
      <c r="W26" s="52"/>
      <c r="X26" s="54">
        <f>COUNTIF(H26:W26,"*")</f>
        <v>0</v>
      </c>
      <c r="Y26" s="50">
        <f>COUNTIFS($H$12:$W$12,"M",$H26:$W26,"*")</f>
        <v>0</v>
      </c>
      <c r="Z26" s="55">
        <f>COUNTIFS($H$12:$W$12,"A",$H26:$W26,"*")</f>
        <v>0</v>
      </c>
      <c r="AA26" s="56">
        <f t="shared" si="6"/>
        <v>0</v>
      </c>
      <c r="AB26" s="57">
        <f t="shared" si="7"/>
        <v>0</v>
      </c>
      <c r="AC26" s="58">
        <f t="shared" si="8"/>
        <v>0</v>
      </c>
      <c r="AD26" s="54">
        <f>COUNTIF($H26:$W26,"M")</f>
        <v>0</v>
      </c>
      <c r="AE26" s="59">
        <f t="shared" si="0"/>
        <v>0</v>
      </c>
      <c r="AF26" s="54">
        <f>COUNTIF($H26:$W26,"RDV")</f>
        <v>0</v>
      </c>
      <c r="AG26" s="59">
        <f t="shared" si="1"/>
        <v>0</v>
      </c>
      <c r="AH26" s="54">
        <f>COUNTIF($H26:$W26,"A")</f>
        <v>0</v>
      </c>
      <c r="AI26" s="59">
        <f t="shared" si="2"/>
        <v>0</v>
      </c>
      <c r="AJ26" s="54">
        <f>COUNTIF($H26:$W26,"NJ")</f>
        <v>0</v>
      </c>
      <c r="AK26" s="59">
        <f t="shared" si="3"/>
        <v>0</v>
      </c>
      <c r="AL26" s="54">
        <f>COUNTIF($H26:$W26,"C")</f>
        <v>0</v>
      </c>
      <c r="AM26" s="59">
        <f t="shared" si="4"/>
        <v>0</v>
      </c>
      <c r="AN26" s="129"/>
    </row>
    <row r="27" spans="2:40" x14ac:dyDescent="0.25">
      <c r="B27" s="21" t="str">
        <f>Janvier!B27</f>
        <v xml:space="preserve"> </v>
      </c>
      <c r="C27" s="48"/>
      <c r="D27" s="48"/>
      <c r="E27" s="50">
        <f>IF(AND(ISBLANK(A27),B27&gt;"*"),COUNTIF($H$12:$W$12,"M")-IF(AND(ISNUMBER($C27),$C27&gt;0),NETWORKDAYS($I$9,$C27,$I$2:$I$6)-1,0)-IF(AND(ISNUMBER($D27),$D27&gt;0),NETWORKDAYS($D27,#REF!,$I$2:$I$6)-1,0),0)</f>
        <v>0</v>
      </c>
      <c r="F27" s="50">
        <f>IF(AND(ISBLANK(A27),B27&gt;"*"),COUNTIF($H$12:$W$12,"M")-IF(AND(ISNUMBER($C27),$C27&gt;0),NETWORKDAYS($I$9,$C27,$I$2:$I$6)-1,0)-IF(AND(ISNUMBER($D27),$D27&gt;0),NETWORKDAYS($D27,#REF!,$I$2:$I$6)-1,0),0)</f>
        <v>0</v>
      </c>
      <c r="G27" s="50">
        <f t="shared" si="5"/>
        <v>0</v>
      </c>
      <c r="H27" s="51"/>
      <c r="I27" s="52"/>
      <c r="J27" s="53"/>
      <c r="K27" s="52"/>
      <c r="L27" s="53"/>
      <c r="M27" s="52"/>
      <c r="N27" s="53"/>
      <c r="O27" s="52"/>
      <c r="P27" s="53"/>
      <c r="Q27" s="52"/>
      <c r="R27" s="53"/>
      <c r="S27" s="52"/>
      <c r="T27" s="53"/>
      <c r="U27" s="52"/>
      <c r="V27" s="53"/>
      <c r="W27" s="52"/>
      <c r="X27" s="54">
        <f>COUNTIF(H27:W27,"*")</f>
        <v>0</v>
      </c>
      <c r="Y27" s="50">
        <f>COUNTIFS($H$12:$W$12,"M",$H27:$W27,"*")</f>
        <v>0</v>
      </c>
      <c r="Z27" s="55">
        <f>COUNTIFS($H$12:$W$12,"A",$H27:$W27,"*")</f>
        <v>0</v>
      </c>
      <c r="AA27" s="56">
        <f t="shared" si="6"/>
        <v>0</v>
      </c>
      <c r="AB27" s="57">
        <f t="shared" si="7"/>
        <v>0</v>
      </c>
      <c r="AC27" s="58">
        <f t="shared" si="8"/>
        <v>0</v>
      </c>
      <c r="AD27" s="54">
        <f>COUNTIF($H27:$W27,"M")</f>
        <v>0</v>
      </c>
      <c r="AE27" s="59">
        <f t="shared" si="0"/>
        <v>0</v>
      </c>
      <c r="AF27" s="54">
        <f>COUNTIF($H27:$W27,"RDV")</f>
        <v>0</v>
      </c>
      <c r="AG27" s="59">
        <f t="shared" si="1"/>
        <v>0</v>
      </c>
      <c r="AH27" s="54">
        <f>COUNTIF($H27:$W27,"A")</f>
        <v>0</v>
      </c>
      <c r="AI27" s="59">
        <f t="shared" si="2"/>
        <v>0</v>
      </c>
      <c r="AJ27" s="54">
        <f>COUNTIF($H27:$W27,"NJ")</f>
        <v>0</v>
      </c>
      <c r="AK27" s="59">
        <f t="shared" si="3"/>
        <v>0</v>
      </c>
      <c r="AL27" s="54">
        <f>COUNTIF($H27:$W27,"C")</f>
        <v>0</v>
      </c>
      <c r="AM27" s="59">
        <f t="shared" si="4"/>
        <v>0</v>
      </c>
      <c r="AN27" s="129"/>
    </row>
    <row r="28" spans="2:40" x14ac:dyDescent="0.25">
      <c r="B28" s="21" t="str">
        <f>Janvier!B28</f>
        <v xml:space="preserve"> </v>
      </c>
      <c r="C28" s="48"/>
      <c r="D28" s="48"/>
      <c r="E28" s="50">
        <f>IF(AND(ISBLANK(A28),B28&gt;"*"),COUNTIF($H$12:$W$12,"M")-IF(AND(ISNUMBER($C28),$C28&gt;0),NETWORKDAYS($I$9,$C28,$I$2:$I$6)-1,0)-IF(AND(ISNUMBER($D28),$D28&gt;0),NETWORKDAYS($D28,#REF!,$I$2:$I$6)-1,0),0)</f>
        <v>0</v>
      </c>
      <c r="F28" s="50">
        <f>IF(AND(ISBLANK(A28),B28&gt;"*"),COUNTIF($H$12:$W$12,"M")-IF(AND(ISNUMBER($C28),$C28&gt;0),NETWORKDAYS($I$9,$C28,$I$2:$I$6)-1,0)-IF(AND(ISNUMBER($D28),$D28&gt;0),NETWORKDAYS($D28,#REF!,$I$2:$I$6)-1,0),0)</f>
        <v>0</v>
      </c>
      <c r="G28" s="50">
        <f t="shared" si="5"/>
        <v>0</v>
      </c>
      <c r="H28" s="51"/>
      <c r="I28" s="52"/>
      <c r="J28" s="53"/>
      <c r="K28" s="52"/>
      <c r="L28" s="53"/>
      <c r="M28" s="52"/>
      <c r="N28" s="53"/>
      <c r="O28" s="52"/>
      <c r="P28" s="53"/>
      <c r="Q28" s="52"/>
      <c r="R28" s="53"/>
      <c r="S28" s="52"/>
      <c r="T28" s="53"/>
      <c r="U28" s="52"/>
      <c r="V28" s="53"/>
      <c r="W28" s="52"/>
      <c r="X28" s="54">
        <f>COUNTIF(H28:W28,"*")</f>
        <v>0</v>
      </c>
      <c r="Y28" s="50">
        <f>COUNTIFS($H$12:$W$12,"M",$H28:$W28,"*")</f>
        <v>0</v>
      </c>
      <c r="Z28" s="55">
        <f>COUNTIFS($H$12:$W$12,"A",$H28:$W28,"*")</f>
        <v>0</v>
      </c>
      <c r="AA28" s="56">
        <f t="shared" si="6"/>
        <v>0</v>
      </c>
      <c r="AB28" s="57">
        <f t="shared" si="7"/>
        <v>0</v>
      </c>
      <c r="AC28" s="58">
        <f t="shared" si="8"/>
        <v>0</v>
      </c>
      <c r="AD28" s="54">
        <f>COUNTIF($H28:$W28,"M")</f>
        <v>0</v>
      </c>
      <c r="AE28" s="59">
        <f t="shared" si="0"/>
        <v>0</v>
      </c>
      <c r="AF28" s="54">
        <f>COUNTIF($H28:$W28,"RDV")</f>
        <v>0</v>
      </c>
      <c r="AG28" s="59">
        <f t="shared" si="1"/>
        <v>0</v>
      </c>
      <c r="AH28" s="54">
        <f>COUNTIF($H28:$W28,"A")</f>
        <v>0</v>
      </c>
      <c r="AI28" s="59">
        <f t="shared" si="2"/>
        <v>0</v>
      </c>
      <c r="AJ28" s="54">
        <f>COUNTIF($H28:$W28,"NJ")</f>
        <v>0</v>
      </c>
      <c r="AK28" s="59">
        <f t="shared" si="3"/>
        <v>0</v>
      </c>
      <c r="AL28" s="54">
        <f>COUNTIF($H28:$W28,"C")</f>
        <v>0</v>
      </c>
      <c r="AM28" s="59">
        <f t="shared" si="4"/>
        <v>0</v>
      </c>
      <c r="AN28" s="129"/>
    </row>
    <row r="29" spans="2:40" x14ac:dyDescent="0.25">
      <c r="B29" s="21" t="str">
        <f>Janvier!B29</f>
        <v xml:space="preserve"> </v>
      </c>
      <c r="C29" s="48"/>
      <c r="D29" s="48"/>
      <c r="E29" s="50">
        <f>IF(AND(ISBLANK(A29),B29&gt;"*"),COUNTIF($H$12:$W$12,"M")-IF(AND(ISNUMBER($C29),$C29&gt;0),NETWORKDAYS($I$9,$C29,$I$2:$I$6)-1,0)-IF(AND(ISNUMBER($D29),$D29&gt;0),NETWORKDAYS($D29,#REF!,$I$2:$I$6)-1,0),0)</f>
        <v>0</v>
      </c>
      <c r="F29" s="50">
        <f>IF(AND(ISBLANK(A29),B29&gt;"*"),COUNTIF($H$12:$W$12,"M")-IF(AND(ISNUMBER($C29),$C29&gt;0),NETWORKDAYS($I$9,$C29,$I$2:$I$6)-1,0)-IF(AND(ISNUMBER($D29),$D29&gt;0),NETWORKDAYS($D29,#REF!,$I$2:$I$6)-1,0),0)</f>
        <v>0</v>
      </c>
      <c r="G29" s="50">
        <f t="shared" si="5"/>
        <v>0</v>
      </c>
      <c r="H29" s="51"/>
      <c r="I29" s="52"/>
      <c r="J29" s="53"/>
      <c r="K29" s="52"/>
      <c r="L29" s="53"/>
      <c r="M29" s="52"/>
      <c r="N29" s="53"/>
      <c r="O29" s="52"/>
      <c r="P29" s="53"/>
      <c r="Q29" s="52"/>
      <c r="R29" s="53"/>
      <c r="S29" s="52"/>
      <c r="T29" s="53"/>
      <c r="U29" s="52"/>
      <c r="V29" s="53"/>
      <c r="W29" s="52"/>
      <c r="X29" s="54">
        <f>COUNTIF(H29:W29,"*")</f>
        <v>0</v>
      </c>
      <c r="Y29" s="50">
        <f>COUNTIFS($H$12:$W$12,"M",$H29:$W29,"*")</f>
        <v>0</v>
      </c>
      <c r="Z29" s="55">
        <f>COUNTIFS($H$12:$W$12,"A",$H29:$W29,"*")</f>
        <v>0</v>
      </c>
      <c r="AA29" s="56">
        <f t="shared" si="6"/>
        <v>0</v>
      </c>
      <c r="AB29" s="57">
        <f t="shared" si="7"/>
        <v>0</v>
      </c>
      <c r="AC29" s="58">
        <f t="shared" si="8"/>
        <v>0</v>
      </c>
      <c r="AD29" s="54">
        <f>COUNTIF($H29:$W29,"M")</f>
        <v>0</v>
      </c>
      <c r="AE29" s="59">
        <f t="shared" si="0"/>
        <v>0</v>
      </c>
      <c r="AF29" s="54">
        <f>COUNTIF($H29:$W29,"RDV")</f>
        <v>0</v>
      </c>
      <c r="AG29" s="59">
        <f t="shared" si="1"/>
        <v>0</v>
      </c>
      <c r="AH29" s="54">
        <f>COUNTIF($H29:$W29,"A")</f>
        <v>0</v>
      </c>
      <c r="AI29" s="59">
        <f t="shared" si="2"/>
        <v>0</v>
      </c>
      <c r="AJ29" s="54">
        <f>COUNTIF($H29:$W29,"NJ")</f>
        <v>0</v>
      </c>
      <c r="AK29" s="59">
        <f t="shared" si="3"/>
        <v>0</v>
      </c>
      <c r="AL29" s="54">
        <f>COUNTIF($H29:$W29,"C")</f>
        <v>0</v>
      </c>
      <c r="AM29" s="59">
        <f t="shared" si="4"/>
        <v>0</v>
      </c>
      <c r="AN29" s="129"/>
    </row>
    <row r="30" spans="2:40" x14ac:dyDescent="0.25">
      <c r="B30" s="21" t="str">
        <f>Janvier!B30</f>
        <v xml:space="preserve"> </v>
      </c>
      <c r="C30" s="48"/>
      <c r="D30" s="48"/>
      <c r="E30" s="50">
        <f>IF(AND(ISBLANK(A30),B30&gt;"*"),COUNTIF($H$12:$W$12,"M")-IF(AND(ISNUMBER($C30),$C30&gt;0),NETWORKDAYS($I$9,$C30,$I$2:$I$6)-1,0)-IF(AND(ISNUMBER($D30),$D30&gt;0),NETWORKDAYS($D30,#REF!,$I$2:$I$6)-1,0),0)</f>
        <v>0</v>
      </c>
      <c r="F30" s="50">
        <f>IF(AND(ISBLANK(A30),B30&gt;"*"),COUNTIF($H$12:$W$12,"M")-IF(AND(ISNUMBER($C30),$C30&gt;0),NETWORKDAYS($I$9,$C30,$I$2:$I$6)-1,0)-IF(AND(ISNUMBER($D30),$D30&gt;0),NETWORKDAYS($D30,#REF!,$I$2:$I$6)-1,0),0)</f>
        <v>0</v>
      </c>
      <c r="G30" s="50">
        <f t="shared" si="5"/>
        <v>0</v>
      </c>
      <c r="H30" s="51"/>
      <c r="I30" s="52"/>
      <c r="J30" s="53"/>
      <c r="K30" s="52"/>
      <c r="L30" s="53"/>
      <c r="M30" s="52"/>
      <c r="N30" s="53"/>
      <c r="O30" s="52"/>
      <c r="P30" s="53"/>
      <c r="Q30" s="52"/>
      <c r="R30" s="53"/>
      <c r="S30" s="52"/>
      <c r="T30" s="53"/>
      <c r="U30" s="52"/>
      <c r="V30" s="53"/>
      <c r="W30" s="52"/>
      <c r="X30" s="54">
        <f>COUNTIF(H30:W30,"*")</f>
        <v>0</v>
      </c>
      <c r="Y30" s="50">
        <f>COUNTIFS($H$12:$W$12,"M",$H30:$W30,"*")</f>
        <v>0</v>
      </c>
      <c r="Z30" s="55">
        <f>COUNTIFS($H$12:$W$12,"A",$H30:$W30,"*")</f>
        <v>0</v>
      </c>
      <c r="AA30" s="56">
        <f t="shared" si="6"/>
        <v>0</v>
      </c>
      <c r="AB30" s="57">
        <f t="shared" si="7"/>
        <v>0</v>
      </c>
      <c r="AC30" s="58">
        <f t="shared" si="8"/>
        <v>0</v>
      </c>
      <c r="AD30" s="54">
        <f>COUNTIF($H30:$W30,"M")</f>
        <v>0</v>
      </c>
      <c r="AE30" s="59">
        <f t="shared" si="0"/>
        <v>0</v>
      </c>
      <c r="AF30" s="54">
        <f>COUNTIF($H30:$W30,"RDV")</f>
        <v>0</v>
      </c>
      <c r="AG30" s="59">
        <f t="shared" si="1"/>
        <v>0</v>
      </c>
      <c r="AH30" s="54">
        <f>COUNTIF($H30:$W30,"A")</f>
        <v>0</v>
      </c>
      <c r="AI30" s="59">
        <f t="shared" si="2"/>
        <v>0</v>
      </c>
      <c r="AJ30" s="54">
        <f>COUNTIF($H30:$W30,"NJ")</f>
        <v>0</v>
      </c>
      <c r="AK30" s="59">
        <f t="shared" si="3"/>
        <v>0</v>
      </c>
      <c r="AL30" s="54">
        <f>COUNTIF($H30:$W30,"C")</f>
        <v>0</v>
      </c>
      <c r="AM30" s="59">
        <f t="shared" si="4"/>
        <v>0</v>
      </c>
      <c r="AN30" s="129"/>
    </row>
    <row r="31" spans="2:40" x14ac:dyDescent="0.25">
      <c r="B31" s="21" t="str">
        <f>Janvier!B31</f>
        <v xml:space="preserve"> </v>
      </c>
      <c r="C31" s="48"/>
      <c r="D31" s="48"/>
      <c r="E31" s="50">
        <f>IF(AND(ISBLANK(A31),B31&gt;"*"),COUNTIF($H$12:$W$12,"M")-IF(AND(ISNUMBER($C31),$C31&gt;0),NETWORKDAYS($I$9,$C31,$I$2:$I$6)-1,0)-IF(AND(ISNUMBER($D31),$D31&gt;0),NETWORKDAYS($D31,#REF!,$I$2:$I$6)-1,0),0)</f>
        <v>0</v>
      </c>
      <c r="F31" s="50">
        <f>IF(AND(ISBLANK(A31),B31&gt;"*"),COUNTIF($H$12:$W$12,"M")-IF(AND(ISNUMBER($C31),$C31&gt;0),NETWORKDAYS($I$9,$C31,$I$2:$I$6)-1,0)-IF(AND(ISNUMBER($D31),$D31&gt;0),NETWORKDAYS($D31,#REF!,$I$2:$I$6)-1,0),0)</f>
        <v>0</v>
      </c>
      <c r="G31" s="50">
        <f t="shared" si="5"/>
        <v>0</v>
      </c>
      <c r="H31" s="51"/>
      <c r="I31" s="52"/>
      <c r="J31" s="53"/>
      <c r="K31" s="52"/>
      <c r="L31" s="53"/>
      <c r="M31" s="52"/>
      <c r="N31" s="53"/>
      <c r="O31" s="52"/>
      <c r="P31" s="53"/>
      <c r="Q31" s="52"/>
      <c r="R31" s="53"/>
      <c r="S31" s="52"/>
      <c r="T31" s="53"/>
      <c r="U31" s="52"/>
      <c r="V31" s="53"/>
      <c r="W31" s="52"/>
      <c r="X31" s="54">
        <f>COUNTIF(H31:W31,"*")</f>
        <v>0</v>
      </c>
      <c r="Y31" s="50">
        <f>COUNTIFS($H$12:$W$12,"M",$H31:$W31,"*")</f>
        <v>0</v>
      </c>
      <c r="Z31" s="55">
        <f>COUNTIFS($H$12:$W$12,"A",$H31:$W31,"*")</f>
        <v>0</v>
      </c>
      <c r="AA31" s="56">
        <f t="shared" si="6"/>
        <v>0</v>
      </c>
      <c r="AB31" s="57">
        <f t="shared" si="7"/>
        <v>0</v>
      </c>
      <c r="AC31" s="58">
        <f t="shared" si="8"/>
        <v>0</v>
      </c>
      <c r="AD31" s="54">
        <f>COUNTIF($H31:$W31,"M")</f>
        <v>0</v>
      </c>
      <c r="AE31" s="59">
        <f t="shared" si="0"/>
        <v>0</v>
      </c>
      <c r="AF31" s="54">
        <f>COUNTIF($H31:$W31,"RDV")</f>
        <v>0</v>
      </c>
      <c r="AG31" s="59">
        <f t="shared" si="1"/>
        <v>0</v>
      </c>
      <c r="AH31" s="54">
        <f>COUNTIF($H31:$W31,"A")</f>
        <v>0</v>
      </c>
      <c r="AI31" s="59">
        <f t="shared" si="2"/>
        <v>0</v>
      </c>
      <c r="AJ31" s="54">
        <f>COUNTIF($H31:$W31,"NJ")</f>
        <v>0</v>
      </c>
      <c r="AK31" s="59">
        <f t="shared" si="3"/>
        <v>0</v>
      </c>
      <c r="AL31" s="54">
        <f>COUNTIF($H31:$W31,"C")</f>
        <v>0</v>
      </c>
      <c r="AM31" s="59">
        <f t="shared" si="4"/>
        <v>0</v>
      </c>
      <c r="AN31" s="129"/>
    </row>
    <row r="32" spans="2:40" x14ac:dyDescent="0.25">
      <c r="B32" s="21" t="str">
        <f>Janvier!B32</f>
        <v xml:space="preserve"> </v>
      </c>
      <c r="C32" s="48"/>
      <c r="D32" s="48"/>
      <c r="E32" s="50">
        <f>IF(AND(ISBLANK(A32),B32&gt;"*"),COUNTIF($H$12:$W$12,"M")-IF(AND(ISNUMBER($C32),$C32&gt;0),NETWORKDAYS($I$9,$C32,$I$2:$I$6)-1,0)-IF(AND(ISNUMBER($D32),$D32&gt;0),NETWORKDAYS($D32,#REF!,$I$2:$I$6)-1,0),0)</f>
        <v>0</v>
      </c>
      <c r="F32" s="50">
        <f>IF(AND(ISBLANK(A32),B32&gt;"*"),COUNTIF($H$12:$W$12,"M")-IF(AND(ISNUMBER($C32),$C32&gt;0),NETWORKDAYS($I$9,$C32,$I$2:$I$6)-1,0)-IF(AND(ISNUMBER($D32),$D32&gt;0),NETWORKDAYS($D32,#REF!,$I$2:$I$6)-1,0),0)</f>
        <v>0</v>
      </c>
      <c r="G32" s="50">
        <f t="shared" si="5"/>
        <v>0</v>
      </c>
      <c r="H32" s="51"/>
      <c r="I32" s="52"/>
      <c r="J32" s="53"/>
      <c r="K32" s="52"/>
      <c r="L32" s="53"/>
      <c r="M32" s="52"/>
      <c r="N32" s="53"/>
      <c r="O32" s="52"/>
      <c r="P32" s="53"/>
      <c r="Q32" s="52"/>
      <c r="R32" s="53"/>
      <c r="S32" s="52"/>
      <c r="T32" s="53"/>
      <c r="U32" s="52"/>
      <c r="V32" s="53"/>
      <c r="W32" s="52"/>
      <c r="X32" s="54">
        <f>COUNTIF(H32:W32,"*")</f>
        <v>0</v>
      </c>
      <c r="Y32" s="50">
        <f>COUNTIFS($H$12:$W$12,"M",$H32:$W32,"*")</f>
        <v>0</v>
      </c>
      <c r="Z32" s="55">
        <f>COUNTIFS($H$12:$W$12,"A",$H32:$W32,"*")</f>
        <v>0</v>
      </c>
      <c r="AA32" s="56">
        <f t="shared" si="6"/>
        <v>0</v>
      </c>
      <c r="AB32" s="57">
        <f t="shared" si="7"/>
        <v>0</v>
      </c>
      <c r="AC32" s="58">
        <f t="shared" si="8"/>
        <v>0</v>
      </c>
      <c r="AD32" s="54">
        <f>COUNTIF($H32:$W32,"M")</f>
        <v>0</v>
      </c>
      <c r="AE32" s="59">
        <f t="shared" si="0"/>
        <v>0</v>
      </c>
      <c r="AF32" s="54">
        <f>COUNTIF($H32:$W32,"RDV")</f>
        <v>0</v>
      </c>
      <c r="AG32" s="59">
        <f t="shared" si="1"/>
        <v>0</v>
      </c>
      <c r="AH32" s="54">
        <f>COUNTIF($H32:$W32,"A")</f>
        <v>0</v>
      </c>
      <c r="AI32" s="59">
        <f t="shared" si="2"/>
        <v>0</v>
      </c>
      <c r="AJ32" s="54">
        <f>COUNTIF($H32:$W32,"NJ")</f>
        <v>0</v>
      </c>
      <c r="AK32" s="59">
        <f t="shared" si="3"/>
        <v>0</v>
      </c>
      <c r="AL32" s="54">
        <f>COUNTIF($H32:$W32,"C")</f>
        <v>0</v>
      </c>
      <c r="AM32" s="59">
        <f t="shared" si="4"/>
        <v>0</v>
      </c>
      <c r="AN32" s="129"/>
    </row>
    <row r="33" spans="2:40" x14ac:dyDescent="0.25">
      <c r="B33" s="21" t="str">
        <f>Janvier!B33</f>
        <v xml:space="preserve"> </v>
      </c>
      <c r="C33" s="48"/>
      <c r="D33" s="48"/>
      <c r="E33" s="50">
        <f>IF(AND(ISBLANK(A33),B33&gt;"*"),COUNTIF($H$12:$W$12,"M")-IF(AND(ISNUMBER($C33),$C33&gt;0),NETWORKDAYS($I$9,$C33,$I$2:$I$6)-1,0)-IF(AND(ISNUMBER($D33),$D33&gt;0),NETWORKDAYS($D33,#REF!,$I$2:$I$6)-1,0),0)</f>
        <v>0</v>
      </c>
      <c r="F33" s="50">
        <f>IF(AND(ISBLANK(A33),B33&gt;"*"),COUNTIF($H$12:$W$12,"M")-IF(AND(ISNUMBER($C33),$C33&gt;0),NETWORKDAYS($I$9,$C33,$I$2:$I$6)-1,0)-IF(AND(ISNUMBER($D33),$D33&gt;0),NETWORKDAYS($D33,#REF!,$I$2:$I$6)-1,0),0)</f>
        <v>0</v>
      </c>
      <c r="G33" s="50">
        <f t="shared" si="5"/>
        <v>0</v>
      </c>
      <c r="H33" s="51"/>
      <c r="I33" s="52"/>
      <c r="J33" s="53"/>
      <c r="K33" s="52"/>
      <c r="L33" s="53"/>
      <c r="M33" s="52"/>
      <c r="N33" s="53"/>
      <c r="O33" s="52"/>
      <c r="P33" s="53"/>
      <c r="Q33" s="52"/>
      <c r="R33" s="53"/>
      <c r="S33" s="52"/>
      <c r="T33" s="53"/>
      <c r="U33" s="52"/>
      <c r="V33" s="53"/>
      <c r="W33" s="52"/>
      <c r="X33" s="54">
        <f>COUNTIF(H33:W33,"*")</f>
        <v>0</v>
      </c>
      <c r="Y33" s="50">
        <f>COUNTIFS($H$12:$W$12,"M",$H33:$W33,"*")</f>
        <v>0</v>
      </c>
      <c r="Z33" s="55">
        <f>COUNTIFS($H$12:$W$12,"A",$H33:$W33,"*")</f>
        <v>0</v>
      </c>
      <c r="AA33" s="56">
        <f t="shared" si="6"/>
        <v>0</v>
      </c>
      <c r="AB33" s="57">
        <f t="shared" si="7"/>
        <v>0</v>
      </c>
      <c r="AC33" s="58">
        <f t="shared" si="8"/>
        <v>0</v>
      </c>
      <c r="AD33" s="54">
        <f>COUNTIF($H33:$W33,"M")</f>
        <v>0</v>
      </c>
      <c r="AE33" s="59">
        <f t="shared" si="0"/>
        <v>0</v>
      </c>
      <c r="AF33" s="54">
        <f>COUNTIF($H33:$W33,"RDV")</f>
        <v>0</v>
      </c>
      <c r="AG33" s="59">
        <f t="shared" si="1"/>
        <v>0</v>
      </c>
      <c r="AH33" s="54">
        <f>COUNTIF($H33:$W33,"A")</f>
        <v>0</v>
      </c>
      <c r="AI33" s="59">
        <f t="shared" si="2"/>
        <v>0</v>
      </c>
      <c r="AJ33" s="54">
        <f>COUNTIF($H33:$W33,"NJ")</f>
        <v>0</v>
      </c>
      <c r="AK33" s="59">
        <f t="shared" si="3"/>
        <v>0</v>
      </c>
      <c r="AL33" s="54">
        <f>COUNTIF($H33:$W33,"C")</f>
        <v>0</v>
      </c>
      <c r="AM33" s="59">
        <f t="shared" si="4"/>
        <v>0</v>
      </c>
      <c r="AN33" s="129"/>
    </row>
    <row r="34" spans="2:40" x14ac:dyDescent="0.25">
      <c r="B34" s="21" t="str">
        <f>Janvier!B34</f>
        <v xml:space="preserve"> </v>
      </c>
      <c r="C34" s="48"/>
      <c r="D34" s="48"/>
      <c r="E34" s="50">
        <f>IF(AND(ISBLANK(A34),B34&gt;"*"),COUNTIF($H$12:$W$12,"M")-IF(AND(ISNUMBER($C34),$C34&gt;0),NETWORKDAYS($I$9,$C34,$I$2:$I$6)-1,0)-IF(AND(ISNUMBER($D34),$D34&gt;0),NETWORKDAYS($D34,#REF!,$I$2:$I$6)-1,0),0)</f>
        <v>0</v>
      </c>
      <c r="F34" s="50">
        <f>IF(AND(ISBLANK(A34),B34&gt;"*"),COUNTIF($H$12:$W$12,"M")-IF(AND(ISNUMBER($C34),$C34&gt;0),NETWORKDAYS($I$9,$C34,$I$2:$I$6)-1,0)-IF(AND(ISNUMBER($D34),$D34&gt;0),NETWORKDAYS($D34,#REF!,$I$2:$I$6)-1,0),0)</f>
        <v>0</v>
      </c>
      <c r="G34" s="50">
        <f t="shared" si="5"/>
        <v>0</v>
      </c>
      <c r="H34" s="51"/>
      <c r="I34" s="52"/>
      <c r="J34" s="53"/>
      <c r="K34" s="52"/>
      <c r="L34" s="53"/>
      <c r="M34" s="52"/>
      <c r="N34" s="53"/>
      <c r="O34" s="52"/>
      <c r="P34" s="53"/>
      <c r="Q34" s="52"/>
      <c r="R34" s="53"/>
      <c r="S34" s="52"/>
      <c r="T34" s="53"/>
      <c r="U34" s="52"/>
      <c r="V34" s="53"/>
      <c r="W34" s="52"/>
      <c r="X34" s="54">
        <f>COUNTIF(H34:W34,"*")</f>
        <v>0</v>
      </c>
      <c r="Y34" s="50">
        <f>COUNTIFS($H$12:$W$12,"M",$H34:$W34,"*")</f>
        <v>0</v>
      </c>
      <c r="Z34" s="55">
        <f>COUNTIFS($H$12:$W$12,"A",$H34:$W34,"*")</f>
        <v>0</v>
      </c>
      <c r="AA34" s="56">
        <f t="shared" si="6"/>
        <v>0</v>
      </c>
      <c r="AB34" s="57">
        <f t="shared" si="7"/>
        <v>0</v>
      </c>
      <c r="AC34" s="58">
        <f t="shared" si="8"/>
        <v>0</v>
      </c>
      <c r="AD34" s="54">
        <f>COUNTIF($H34:$W34,"M")</f>
        <v>0</v>
      </c>
      <c r="AE34" s="59">
        <f t="shared" si="0"/>
        <v>0</v>
      </c>
      <c r="AF34" s="54">
        <f>COUNTIF($H34:$W34,"RDV")</f>
        <v>0</v>
      </c>
      <c r="AG34" s="59">
        <f t="shared" si="1"/>
        <v>0</v>
      </c>
      <c r="AH34" s="54">
        <f>COUNTIF($H34:$W34,"A")</f>
        <v>0</v>
      </c>
      <c r="AI34" s="59">
        <f t="shared" si="2"/>
        <v>0</v>
      </c>
      <c r="AJ34" s="54">
        <f>COUNTIF($H34:$W34,"NJ")</f>
        <v>0</v>
      </c>
      <c r="AK34" s="59">
        <f t="shared" si="3"/>
        <v>0</v>
      </c>
      <c r="AL34" s="54">
        <f>COUNTIF($H34:$W34,"C")</f>
        <v>0</v>
      </c>
      <c r="AM34" s="59">
        <f t="shared" si="4"/>
        <v>0</v>
      </c>
      <c r="AN34" s="129"/>
    </row>
    <row r="35" spans="2:40" x14ac:dyDescent="0.25">
      <c r="B35" s="21" t="str">
        <f>Janvier!B35</f>
        <v xml:space="preserve"> </v>
      </c>
      <c r="C35" s="48"/>
      <c r="D35" s="48"/>
      <c r="E35" s="50">
        <f>IF(AND(ISBLANK(A35),B35&gt;"*"),COUNTIF($H$12:$W$12,"M")-IF(AND(ISNUMBER($C35),$C35&gt;0),NETWORKDAYS($I$9,$C35,$I$2:$I$6)-1,0)-IF(AND(ISNUMBER($D35),$D35&gt;0),NETWORKDAYS($D35,#REF!,$I$2:$I$6)-1,0),0)</f>
        <v>0</v>
      </c>
      <c r="F35" s="50">
        <f>IF(AND(ISBLANK(A35),B35&gt;"*"),COUNTIF($H$12:$W$12,"M")-IF(AND(ISNUMBER($C35),$C35&gt;0),NETWORKDAYS($I$9,$C35,$I$2:$I$6)-1,0)-IF(AND(ISNUMBER($D35),$D35&gt;0),NETWORKDAYS($D35,#REF!,$I$2:$I$6)-1,0),0)</f>
        <v>0</v>
      </c>
      <c r="G35" s="50">
        <f t="shared" si="5"/>
        <v>0</v>
      </c>
      <c r="H35" s="51"/>
      <c r="I35" s="52"/>
      <c r="J35" s="53"/>
      <c r="K35" s="52"/>
      <c r="L35" s="53"/>
      <c r="M35" s="52"/>
      <c r="N35" s="53"/>
      <c r="O35" s="52"/>
      <c r="P35" s="53"/>
      <c r="Q35" s="52"/>
      <c r="R35" s="53"/>
      <c r="S35" s="52"/>
      <c r="T35" s="53"/>
      <c r="U35" s="52"/>
      <c r="V35" s="53"/>
      <c r="W35" s="52"/>
      <c r="X35" s="54">
        <f>COUNTIF(H35:W35,"*")</f>
        <v>0</v>
      </c>
      <c r="Y35" s="50">
        <f>COUNTIFS($H$12:$W$12,"M",$H35:$W35,"*")</f>
        <v>0</v>
      </c>
      <c r="Z35" s="55">
        <f>COUNTIFS($H$12:$W$12,"A",$H35:$W35,"*")</f>
        <v>0</v>
      </c>
      <c r="AA35" s="56">
        <f t="shared" si="6"/>
        <v>0</v>
      </c>
      <c r="AB35" s="57">
        <f t="shared" si="7"/>
        <v>0</v>
      </c>
      <c r="AC35" s="58">
        <f t="shared" si="8"/>
        <v>0</v>
      </c>
      <c r="AD35" s="54">
        <f>COUNTIF($H35:$W35,"M")</f>
        <v>0</v>
      </c>
      <c r="AE35" s="59">
        <f t="shared" si="0"/>
        <v>0</v>
      </c>
      <c r="AF35" s="54">
        <f>COUNTIF($H35:$W35,"RDV")</f>
        <v>0</v>
      </c>
      <c r="AG35" s="59">
        <f t="shared" si="1"/>
        <v>0</v>
      </c>
      <c r="AH35" s="54">
        <f>COUNTIF($H35:$W35,"A")</f>
        <v>0</v>
      </c>
      <c r="AI35" s="59">
        <f t="shared" si="2"/>
        <v>0</v>
      </c>
      <c r="AJ35" s="54">
        <f>COUNTIF($H35:$W35,"NJ")</f>
        <v>0</v>
      </c>
      <c r="AK35" s="59">
        <f t="shared" si="3"/>
        <v>0</v>
      </c>
      <c r="AL35" s="54">
        <f>COUNTIF($H35:$W35,"C")</f>
        <v>0</v>
      </c>
      <c r="AM35" s="59">
        <f t="shared" si="4"/>
        <v>0</v>
      </c>
      <c r="AN35" s="129"/>
    </row>
    <row r="36" spans="2:40" x14ac:dyDescent="0.25">
      <c r="B36" s="21" t="str">
        <f>Janvier!B36</f>
        <v xml:space="preserve"> </v>
      </c>
      <c r="C36" s="48"/>
      <c r="D36" s="48"/>
      <c r="E36" s="50">
        <f>IF(AND(ISBLANK(A36),B36&gt;"*"),COUNTIF($H$12:$W$12,"M")-IF(AND(ISNUMBER($C36),$C36&gt;0),NETWORKDAYS($I$9,$C36,$I$2:$I$6)-1,0)-IF(AND(ISNUMBER($D36),$D36&gt;0),NETWORKDAYS($D36,#REF!,$I$2:$I$6)-1,0),0)</f>
        <v>0</v>
      </c>
      <c r="F36" s="50">
        <f>IF(AND(ISBLANK(A36),B36&gt;"*"),COUNTIF($H$12:$W$12,"M")-IF(AND(ISNUMBER($C36),$C36&gt;0),NETWORKDAYS($I$9,$C36,$I$2:$I$6)-1,0)-IF(AND(ISNUMBER($D36),$D36&gt;0),NETWORKDAYS($D36,#REF!,$I$2:$I$6)-1,0),0)</f>
        <v>0</v>
      </c>
      <c r="G36" s="50">
        <f t="shared" si="5"/>
        <v>0</v>
      </c>
      <c r="H36" s="51"/>
      <c r="I36" s="52"/>
      <c r="J36" s="53"/>
      <c r="K36" s="52"/>
      <c r="L36" s="53"/>
      <c r="M36" s="52"/>
      <c r="N36" s="53"/>
      <c r="O36" s="52"/>
      <c r="P36" s="53"/>
      <c r="Q36" s="52"/>
      <c r="R36" s="53"/>
      <c r="S36" s="52"/>
      <c r="T36" s="53"/>
      <c r="U36" s="52"/>
      <c r="V36" s="53"/>
      <c r="W36" s="52"/>
      <c r="X36" s="54">
        <f>COUNTIF(H36:W36,"*")</f>
        <v>0</v>
      </c>
      <c r="Y36" s="50">
        <f>COUNTIFS($H$12:$W$12,"M",$H36:$W36,"*")</f>
        <v>0</v>
      </c>
      <c r="Z36" s="55">
        <f>COUNTIFS($H$12:$W$12,"A",$H36:$W36,"*")</f>
        <v>0</v>
      </c>
      <c r="AA36" s="56">
        <f t="shared" si="6"/>
        <v>0</v>
      </c>
      <c r="AB36" s="57">
        <f t="shared" si="7"/>
        <v>0</v>
      </c>
      <c r="AC36" s="58">
        <f t="shared" si="8"/>
        <v>0</v>
      </c>
      <c r="AD36" s="54">
        <f>COUNTIF($H36:$W36,"M")</f>
        <v>0</v>
      </c>
      <c r="AE36" s="59">
        <f t="shared" si="0"/>
        <v>0</v>
      </c>
      <c r="AF36" s="54">
        <f>COUNTIF($H36:$W36,"RDV")</f>
        <v>0</v>
      </c>
      <c r="AG36" s="59">
        <f t="shared" si="1"/>
        <v>0</v>
      </c>
      <c r="AH36" s="54">
        <f>COUNTIF($H36:$W36,"A")</f>
        <v>0</v>
      </c>
      <c r="AI36" s="59">
        <f t="shared" si="2"/>
        <v>0</v>
      </c>
      <c r="AJ36" s="54">
        <f>COUNTIF($H36:$W36,"NJ")</f>
        <v>0</v>
      </c>
      <c r="AK36" s="59">
        <f t="shared" si="3"/>
        <v>0</v>
      </c>
      <c r="AL36" s="54">
        <f>COUNTIF($H36:$W36,"C")</f>
        <v>0</v>
      </c>
      <c r="AM36" s="59">
        <f t="shared" si="4"/>
        <v>0</v>
      </c>
      <c r="AN36" s="129"/>
    </row>
    <row r="37" spans="2:40" x14ac:dyDescent="0.25">
      <c r="B37" s="21" t="str">
        <f>Janvier!B37</f>
        <v xml:space="preserve"> </v>
      </c>
      <c r="C37" s="48"/>
      <c r="D37" s="48"/>
      <c r="E37" s="50">
        <f>IF(AND(ISBLANK(A37),B37&gt;"*"),COUNTIF($H$12:$W$12,"M")-IF(AND(ISNUMBER($C37),$C37&gt;0),NETWORKDAYS($I$9,$C37,$I$2:$I$6)-1,0)-IF(AND(ISNUMBER($D37),$D37&gt;0),NETWORKDAYS($D37,#REF!,$I$2:$I$6)-1,0),0)</f>
        <v>0</v>
      </c>
      <c r="F37" s="50">
        <f>IF(AND(ISBLANK(A37),B37&gt;"*"),COUNTIF($H$12:$W$12,"M")-IF(AND(ISNUMBER($C37),$C37&gt;0),NETWORKDAYS($I$9,$C37,$I$2:$I$6)-1,0)-IF(AND(ISNUMBER($D37),$D37&gt;0),NETWORKDAYS($D37,#REF!,$I$2:$I$6)-1,0),0)</f>
        <v>0</v>
      </c>
      <c r="G37" s="50">
        <f t="shared" si="5"/>
        <v>0</v>
      </c>
      <c r="H37" s="51"/>
      <c r="I37" s="52"/>
      <c r="J37" s="53"/>
      <c r="K37" s="52"/>
      <c r="L37" s="53"/>
      <c r="M37" s="52"/>
      <c r="N37" s="53"/>
      <c r="O37" s="52"/>
      <c r="P37" s="53"/>
      <c r="Q37" s="52"/>
      <c r="R37" s="53"/>
      <c r="S37" s="52"/>
      <c r="T37" s="53"/>
      <c r="U37" s="52"/>
      <c r="V37" s="53"/>
      <c r="W37" s="52"/>
      <c r="X37" s="54">
        <f>COUNTIF(H37:W37,"*")</f>
        <v>0</v>
      </c>
      <c r="Y37" s="50">
        <f>COUNTIFS($H$12:$W$12,"M",$H37:$W37,"*")</f>
        <v>0</v>
      </c>
      <c r="Z37" s="55">
        <f>COUNTIFS($H$12:$W$12,"A",$H37:$W37,"*")</f>
        <v>0</v>
      </c>
      <c r="AA37" s="56">
        <f t="shared" si="6"/>
        <v>0</v>
      </c>
      <c r="AB37" s="57">
        <f t="shared" si="7"/>
        <v>0</v>
      </c>
      <c r="AC37" s="58">
        <f t="shared" si="8"/>
        <v>0</v>
      </c>
      <c r="AD37" s="54">
        <f>COUNTIF($H37:$W37,"M")</f>
        <v>0</v>
      </c>
      <c r="AE37" s="59">
        <f t="shared" si="0"/>
        <v>0</v>
      </c>
      <c r="AF37" s="54">
        <f>COUNTIF($H37:$W37,"RDV")</f>
        <v>0</v>
      </c>
      <c r="AG37" s="59">
        <f t="shared" si="1"/>
        <v>0</v>
      </c>
      <c r="AH37" s="54">
        <f>COUNTIF($H37:$W37,"A")</f>
        <v>0</v>
      </c>
      <c r="AI37" s="59">
        <f t="shared" si="2"/>
        <v>0</v>
      </c>
      <c r="AJ37" s="54">
        <f>COUNTIF($H37:$W37,"NJ")</f>
        <v>0</v>
      </c>
      <c r="AK37" s="59">
        <f t="shared" si="3"/>
        <v>0</v>
      </c>
      <c r="AL37" s="54">
        <f>COUNTIF($H37:$W37,"C")</f>
        <v>0</v>
      </c>
      <c r="AM37" s="59">
        <f t="shared" si="4"/>
        <v>0</v>
      </c>
      <c r="AN37" s="129"/>
    </row>
    <row r="38" spans="2:40" x14ac:dyDescent="0.25">
      <c r="B38" s="21" t="str">
        <f>Janvier!B38</f>
        <v xml:space="preserve"> </v>
      </c>
      <c r="C38" s="48"/>
      <c r="D38" s="48"/>
      <c r="E38" s="50">
        <f>IF(AND(ISBLANK(A38),B38&gt;"*"),COUNTIF($H$12:$W$12,"M")-IF(AND(ISNUMBER($C38),$C38&gt;0),NETWORKDAYS($I$9,$C38,$I$2:$I$6)-1,0)-IF(AND(ISNUMBER($D38),$D38&gt;0),NETWORKDAYS($D38,#REF!,$I$2:$I$6)-1,0),0)</f>
        <v>0</v>
      </c>
      <c r="F38" s="50">
        <f>IF(AND(ISBLANK(A38),B38&gt;"*"),COUNTIF($H$12:$W$12,"M")-IF(AND(ISNUMBER($C38),$C38&gt;0),NETWORKDAYS($I$9,$C38,$I$2:$I$6)-1,0)-IF(AND(ISNUMBER($D38),$D38&gt;0),NETWORKDAYS($D38,#REF!,$I$2:$I$6)-1,0),0)</f>
        <v>0</v>
      </c>
      <c r="G38" s="50">
        <f t="shared" si="5"/>
        <v>0</v>
      </c>
      <c r="H38" s="51"/>
      <c r="I38" s="52"/>
      <c r="J38" s="53"/>
      <c r="K38" s="52"/>
      <c r="L38" s="53"/>
      <c r="M38" s="52"/>
      <c r="N38" s="53"/>
      <c r="O38" s="52"/>
      <c r="P38" s="53"/>
      <c r="Q38" s="52"/>
      <c r="R38" s="53"/>
      <c r="S38" s="52"/>
      <c r="T38" s="53"/>
      <c r="U38" s="52"/>
      <c r="V38" s="53"/>
      <c r="W38" s="52"/>
      <c r="X38" s="54">
        <f>COUNTIF(H38:W38,"*")</f>
        <v>0</v>
      </c>
      <c r="Y38" s="50">
        <f>COUNTIFS($H$12:$W$12,"M",$H38:$W38,"*")</f>
        <v>0</v>
      </c>
      <c r="Z38" s="55">
        <f>COUNTIFS($H$12:$W$12,"A",$H38:$W38,"*")</f>
        <v>0</v>
      </c>
      <c r="AA38" s="56">
        <f t="shared" si="6"/>
        <v>0</v>
      </c>
      <c r="AB38" s="57">
        <f t="shared" si="7"/>
        <v>0</v>
      </c>
      <c r="AC38" s="58">
        <f t="shared" si="8"/>
        <v>0</v>
      </c>
      <c r="AD38" s="54">
        <f>COUNTIF($H38:$W38,"M")</f>
        <v>0</v>
      </c>
      <c r="AE38" s="59">
        <f t="shared" si="0"/>
        <v>0</v>
      </c>
      <c r="AF38" s="54">
        <f>COUNTIF($H38:$W38,"RDV")</f>
        <v>0</v>
      </c>
      <c r="AG38" s="59">
        <f t="shared" si="1"/>
        <v>0</v>
      </c>
      <c r="AH38" s="54">
        <f>COUNTIF($H38:$W38,"A")</f>
        <v>0</v>
      </c>
      <c r="AI38" s="59">
        <f t="shared" si="2"/>
        <v>0</v>
      </c>
      <c r="AJ38" s="54">
        <f>COUNTIF($H38:$W38,"NJ")</f>
        <v>0</v>
      </c>
      <c r="AK38" s="59">
        <f t="shared" si="3"/>
        <v>0</v>
      </c>
      <c r="AL38" s="54">
        <f>COUNTIF($H38:$W38,"C")</f>
        <v>0</v>
      </c>
      <c r="AM38" s="59">
        <f t="shared" si="4"/>
        <v>0</v>
      </c>
      <c r="AN38" s="129"/>
    </row>
    <row r="39" spans="2:40" x14ac:dyDescent="0.25">
      <c r="B39" s="21" t="str">
        <f>Janvier!B39</f>
        <v xml:space="preserve"> </v>
      </c>
      <c r="C39" s="48"/>
      <c r="D39" s="48"/>
      <c r="E39" s="50">
        <f>IF(AND(ISBLANK(A39),B39&gt;"*"),COUNTIF($H$12:$W$12,"M")-IF(AND(ISNUMBER($C39),$C39&gt;0),NETWORKDAYS($I$9,$C39,$I$2:$I$6)-1,0)-IF(AND(ISNUMBER($D39),$D39&gt;0),NETWORKDAYS($D39,#REF!,$I$2:$I$6)-1,0),0)</f>
        <v>0</v>
      </c>
      <c r="F39" s="50">
        <f>IF(AND(ISBLANK(A39),B39&gt;"*"),COUNTIF($H$12:$W$12,"M")-IF(AND(ISNUMBER($C39),$C39&gt;0),NETWORKDAYS($I$9,$C39,$I$2:$I$6)-1,0)-IF(AND(ISNUMBER($D39),$D39&gt;0),NETWORKDAYS($D39,#REF!,$I$2:$I$6)-1,0),0)</f>
        <v>0</v>
      </c>
      <c r="G39" s="50">
        <f t="shared" si="5"/>
        <v>0</v>
      </c>
      <c r="H39" s="51"/>
      <c r="I39" s="52"/>
      <c r="J39" s="53"/>
      <c r="K39" s="52"/>
      <c r="L39" s="53"/>
      <c r="M39" s="52"/>
      <c r="N39" s="53"/>
      <c r="O39" s="52"/>
      <c r="P39" s="53"/>
      <c r="Q39" s="52"/>
      <c r="R39" s="53"/>
      <c r="S39" s="52"/>
      <c r="T39" s="53"/>
      <c r="U39" s="52"/>
      <c r="V39" s="53"/>
      <c r="W39" s="52"/>
      <c r="X39" s="54">
        <f>COUNTIF(H39:W39,"*")</f>
        <v>0</v>
      </c>
      <c r="Y39" s="50">
        <f>COUNTIFS($H$12:$W$12,"M",$H39:$W39,"*")</f>
        <v>0</v>
      </c>
      <c r="Z39" s="55">
        <f>COUNTIFS($H$12:$W$12,"A",$H39:$W39,"*")</f>
        <v>0</v>
      </c>
      <c r="AA39" s="56">
        <f t="shared" si="6"/>
        <v>0</v>
      </c>
      <c r="AB39" s="57">
        <f t="shared" si="7"/>
        <v>0</v>
      </c>
      <c r="AC39" s="58">
        <f t="shared" si="8"/>
        <v>0</v>
      </c>
      <c r="AD39" s="54">
        <f>COUNTIF($H39:$W39,"M")</f>
        <v>0</v>
      </c>
      <c r="AE39" s="59">
        <f t="shared" si="0"/>
        <v>0</v>
      </c>
      <c r="AF39" s="54">
        <f>COUNTIF($H39:$W39,"RDV")</f>
        <v>0</v>
      </c>
      <c r="AG39" s="59">
        <f t="shared" si="1"/>
        <v>0</v>
      </c>
      <c r="AH39" s="54">
        <f>COUNTIF($H39:$W39,"A")</f>
        <v>0</v>
      </c>
      <c r="AI39" s="59">
        <f t="shared" si="2"/>
        <v>0</v>
      </c>
      <c r="AJ39" s="54">
        <f>COUNTIF($H39:$W39,"NJ")</f>
        <v>0</v>
      </c>
      <c r="AK39" s="59">
        <f t="shared" si="3"/>
        <v>0</v>
      </c>
      <c r="AL39" s="54">
        <f>COUNTIF($H39:$W39,"C")</f>
        <v>0</v>
      </c>
      <c r="AM39" s="59">
        <f t="shared" si="4"/>
        <v>0</v>
      </c>
      <c r="AN39" s="129"/>
    </row>
    <row r="40" spans="2:40" x14ac:dyDescent="0.25">
      <c r="B40" s="21" t="str">
        <f>Janvier!B40</f>
        <v xml:space="preserve"> </v>
      </c>
      <c r="C40" s="48"/>
      <c r="D40" s="48"/>
      <c r="E40" s="50">
        <f>IF(AND(ISBLANK(A40),B40&gt;"*"),COUNTIF($H$12:$W$12,"M")-IF(AND(ISNUMBER($C40),$C40&gt;0),NETWORKDAYS($I$9,$C40,$I$2:$I$6)-1,0)-IF(AND(ISNUMBER($D40),$D40&gt;0),NETWORKDAYS($D40,#REF!,$I$2:$I$6)-1,0),0)</f>
        <v>0</v>
      </c>
      <c r="F40" s="50">
        <f>IF(AND(ISBLANK(A40),B40&gt;"*"),COUNTIF($H$12:$W$12,"M")-IF(AND(ISNUMBER($C40),$C40&gt;0),NETWORKDAYS($I$9,$C40,$I$2:$I$6)-1,0)-IF(AND(ISNUMBER($D40),$D40&gt;0),NETWORKDAYS($D40,#REF!,$I$2:$I$6)-1,0),0)</f>
        <v>0</v>
      </c>
      <c r="G40" s="50">
        <f t="shared" si="5"/>
        <v>0</v>
      </c>
      <c r="H40" s="51"/>
      <c r="I40" s="52"/>
      <c r="J40" s="53"/>
      <c r="K40" s="52"/>
      <c r="L40" s="53"/>
      <c r="M40" s="52"/>
      <c r="N40" s="53"/>
      <c r="O40" s="52"/>
      <c r="P40" s="53"/>
      <c r="Q40" s="52"/>
      <c r="R40" s="53"/>
      <c r="S40" s="52"/>
      <c r="T40" s="53"/>
      <c r="U40" s="52"/>
      <c r="V40" s="53"/>
      <c r="W40" s="52"/>
      <c r="X40" s="54">
        <f>COUNTIF(H40:W40,"*")</f>
        <v>0</v>
      </c>
      <c r="Y40" s="50">
        <f>COUNTIFS($H$12:$W$12,"M",$H40:$W40,"*")</f>
        <v>0</v>
      </c>
      <c r="Z40" s="55">
        <f>COUNTIFS($H$12:$W$12,"A",$H40:$W40,"*")</f>
        <v>0</v>
      </c>
      <c r="AA40" s="56">
        <f t="shared" si="6"/>
        <v>0</v>
      </c>
      <c r="AB40" s="57">
        <f t="shared" si="7"/>
        <v>0</v>
      </c>
      <c r="AC40" s="58">
        <f t="shared" si="8"/>
        <v>0</v>
      </c>
      <c r="AD40" s="54">
        <f>COUNTIF($H40:$W40,"M")</f>
        <v>0</v>
      </c>
      <c r="AE40" s="59">
        <f t="shared" si="0"/>
        <v>0</v>
      </c>
      <c r="AF40" s="54">
        <f>COUNTIF($H40:$W40,"RDV")</f>
        <v>0</v>
      </c>
      <c r="AG40" s="59">
        <f t="shared" si="1"/>
        <v>0</v>
      </c>
      <c r="AH40" s="54">
        <f>COUNTIF($H40:$W40,"A")</f>
        <v>0</v>
      </c>
      <c r="AI40" s="59">
        <f t="shared" si="2"/>
        <v>0</v>
      </c>
      <c r="AJ40" s="54">
        <f>COUNTIF($H40:$W40,"NJ")</f>
        <v>0</v>
      </c>
      <c r="AK40" s="59">
        <f t="shared" si="3"/>
        <v>0</v>
      </c>
      <c r="AL40" s="54">
        <f>COUNTIF($H40:$W40,"C")</f>
        <v>0</v>
      </c>
      <c r="AM40" s="59">
        <f t="shared" si="4"/>
        <v>0</v>
      </c>
      <c r="AN40" s="129"/>
    </row>
    <row r="41" spans="2:40" x14ac:dyDescent="0.25">
      <c r="B41" s="21" t="str">
        <f>Janvier!B41</f>
        <v xml:space="preserve"> </v>
      </c>
      <c r="C41" s="48"/>
      <c r="D41" s="48"/>
      <c r="E41" s="50">
        <f>IF(AND(ISBLANK(A41),B41&gt;"*"),COUNTIF($H$12:$W$12,"M")-IF(AND(ISNUMBER($C41),$C41&gt;0),NETWORKDAYS($I$9,$C41,$I$2:$I$6)-1,0)-IF(AND(ISNUMBER($D41),$D41&gt;0),NETWORKDAYS($D41,#REF!,$I$2:$I$6)-1,0),0)</f>
        <v>0</v>
      </c>
      <c r="F41" s="50">
        <f>IF(AND(ISBLANK(A41),B41&gt;"*"),COUNTIF($H$12:$W$12,"M")-IF(AND(ISNUMBER($C41),$C41&gt;0),NETWORKDAYS($I$9,$C41,$I$2:$I$6)-1,0)-IF(AND(ISNUMBER($D41),$D41&gt;0),NETWORKDAYS($D41,#REF!,$I$2:$I$6)-1,0),0)</f>
        <v>0</v>
      </c>
      <c r="G41" s="50">
        <f t="shared" si="5"/>
        <v>0</v>
      </c>
      <c r="H41" s="51"/>
      <c r="I41" s="52"/>
      <c r="J41" s="53"/>
      <c r="K41" s="52"/>
      <c r="L41" s="53"/>
      <c r="M41" s="52"/>
      <c r="N41" s="53"/>
      <c r="O41" s="52"/>
      <c r="P41" s="53"/>
      <c r="Q41" s="52"/>
      <c r="R41" s="53"/>
      <c r="S41" s="52"/>
      <c r="T41" s="53"/>
      <c r="U41" s="52"/>
      <c r="V41" s="53"/>
      <c r="W41" s="52"/>
      <c r="X41" s="54">
        <f>COUNTIF(H41:W41,"*")</f>
        <v>0</v>
      </c>
      <c r="Y41" s="50">
        <f>COUNTIFS($H$12:$W$12,"M",$H41:$W41,"*")</f>
        <v>0</v>
      </c>
      <c r="Z41" s="55">
        <f>COUNTIFS($H$12:$W$12,"A",$H41:$W41,"*")</f>
        <v>0</v>
      </c>
      <c r="AA41" s="56">
        <f t="shared" si="6"/>
        <v>0</v>
      </c>
      <c r="AB41" s="57">
        <f t="shared" si="7"/>
        <v>0</v>
      </c>
      <c r="AC41" s="58">
        <f t="shared" si="8"/>
        <v>0</v>
      </c>
      <c r="AD41" s="54">
        <f>COUNTIF($H41:$W41,"M")</f>
        <v>0</v>
      </c>
      <c r="AE41" s="59">
        <f t="shared" si="0"/>
        <v>0</v>
      </c>
      <c r="AF41" s="54">
        <f>COUNTIF($H41:$W41,"RDV")</f>
        <v>0</v>
      </c>
      <c r="AG41" s="59">
        <f t="shared" si="1"/>
        <v>0</v>
      </c>
      <c r="AH41" s="54">
        <f>COUNTIF($H41:$W41,"A")</f>
        <v>0</v>
      </c>
      <c r="AI41" s="59">
        <f t="shared" si="2"/>
        <v>0</v>
      </c>
      <c r="AJ41" s="54">
        <f>COUNTIF($H41:$W41,"NJ")</f>
        <v>0</v>
      </c>
      <c r="AK41" s="59">
        <f t="shared" si="3"/>
        <v>0</v>
      </c>
      <c r="AL41" s="54">
        <f>COUNTIF($H41:$W41,"C")</f>
        <v>0</v>
      </c>
      <c r="AM41" s="59">
        <f t="shared" si="4"/>
        <v>0</v>
      </c>
      <c r="AN41" s="129"/>
    </row>
    <row r="42" spans="2:40" x14ac:dyDescent="0.25">
      <c r="B42" s="21" t="str">
        <f>Janvier!B42</f>
        <v xml:space="preserve"> </v>
      </c>
      <c r="C42" s="48"/>
      <c r="D42" s="48"/>
      <c r="E42" s="50">
        <f>IF(AND(ISBLANK(A42),B42&gt;"*"),COUNTIF($H$12:$W$12,"M")-IF(AND(ISNUMBER($C42),$C42&gt;0),NETWORKDAYS($I$9,$C42,$I$2:$I$6)-1,0)-IF(AND(ISNUMBER($D42),$D42&gt;0),NETWORKDAYS($D42,#REF!,$I$2:$I$6)-1,0),0)</f>
        <v>0</v>
      </c>
      <c r="F42" s="50">
        <f>IF(AND(ISBLANK(A42),B42&gt;"*"),COUNTIF($H$12:$W$12,"M")-IF(AND(ISNUMBER($C42),$C42&gt;0),NETWORKDAYS($I$9,$C42,$I$2:$I$6)-1,0)-IF(AND(ISNUMBER($D42),$D42&gt;0),NETWORKDAYS($D42,#REF!,$I$2:$I$6)-1,0),0)</f>
        <v>0</v>
      </c>
      <c r="G42" s="50">
        <f t="shared" si="5"/>
        <v>0</v>
      </c>
      <c r="H42" s="51"/>
      <c r="I42" s="52"/>
      <c r="J42" s="53"/>
      <c r="K42" s="52"/>
      <c r="L42" s="53"/>
      <c r="M42" s="52"/>
      <c r="N42" s="53"/>
      <c r="O42" s="52"/>
      <c r="P42" s="53"/>
      <c r="Q42" s="52"/>
      <c r="R42" s="53"/>
      <c r="S42" s="52"/>
      <c r="T42" s="53"/>
      <c r="U42" s="52"/>
      <c r="V42" s="53"/>
      <c r="W42" s="52"/>
      <c r="X42" s="54">
        <f>COUNTIF(H42:W42,"*")</f>
        <v>0</v>
      </c>
      <c r="Y42" s="50">
        <f>COUNTIFS($H$12:$W$12,"M",$H42:$W42,"*")</f>
        <v>0</v>
      </c>
      <c r="Z42" s="55">
        <f>COUNTIFS($H$12:$W$12,"A",$H42:$W42,"*")</f>
        <v>0</v>
      </c>
      <c r="AA42" s="56">
        <f t="shared" si="6"/>
        <v>0</v>
      </c>
      <c r="AB42" s="57">
        <f t="shared" si="7"/>
        <v>0</v>
      </c>
      <c r="AC42" s="58">
        <f t="shared" si="8"/>
        <v>0</v>
      </c>
      <c r="AD42" s="54">
        <f>COUNTIF($H42:$W42,"M")</f>
        <v>0</v>
      </c>
      <c r="AE42" s="59">
        <f t="shared" si="0"/>
        <v>0</v>
      </c>
      <c r="AF42" s="54">
        <f>COUNTIF($H42:$W42,"RDV")</f>
        <v>0</v>
      </c>
      <c r="AG42" s="59">
        <f t="shared" si="1"/>
        <v>0</v>
      </c>
      <c r="AH42" s="54">
        <f>COUNTIF($H42:$W42,"A")</f>
        <v>0</v>
      </c>
      <c r="AI42" s="59">
        <f t="shared" si="2"/>
        <v>0</v>
      </c>
      <c r="AJ42" s="54">
        <f>COUNTIF($H42:$W42,"NJ")</f>
        <v>0</v>
      </c>
      <c r="AK42" s="59">
        <f t="shared" si="3"/>
        <v>0</v>
      </c>
      <c r="AL42" s="54">
        <f>COUNTIF($H42:$W42,"C")</f>
        <v>0</v>
      </c>
      <c r="AM42" s="59">
        <f t="shared" si="4"/>
        <v>0</v>
      </c>
      <c r="AN42" s="129"/>
    </row>
    <row r="43" spans="2:40" x14ac:dyDescent="0.25">
      <c r="B43" s="21" t="str">
        <f>Janvier!B43</f>
        <v xml:space="preserve"> </v>
      </c>
      <c r="C43" s="48"/>
      <c r="D43" s="48"/>
      <c r="E43" s="50">
        <f>IF(AND(ISBLANK(A43),B43&gt;"*"),COUNTIF($H$12:$W$12,"M")-IF(AND(ISNUMBER($C43),$C43&gt;0),NETWORKDAYS($I$9,$C43,$I$2:$I$6)-1,0)-IF(AND(ISNUMBER($D43),$D43&gt;0),NETWORKDAYS($D43,#REF!,$I$2:$I$6)-1,0),0)</f>
        <v>0</v>
      </c>
      <c r="F43" s="50">
        <f>IF(AND(ISBLANK(A43),B43&gt;"*"),COUNTIF($H$12:$W$12,"M")-IF(AND(ISNUMBER($C43),$C43&gt;0),NETWORKDAYS($I$9,$C43,$I$2:$I$6)-1,0)-IF(AND(ISNUMBER($D43),$D43&gt;0),NETWORKDAYS($D43,#REF!,$I$2:$I$6)-1,0),0)</f>
        <v>0</v>
      </c>
      <c r="G43" s="50">
        <f t="shared" si="5"/>
        <v>0</v>
      </c>
      <c r="H43" s="51"/>
      <c r="I43" s="52"/>
      <c r="J43" s="53"/>
      <c r="K43" s="52"/>
      <c r="L43" s="53"/>
      <c r="M43" s="52"/>
      <c r="N43" s="53"/>
      <c r="O43" s="52"/>
      <c r="P43" s="53"/>
      <c r="Q43" s="52"/>
      <c r="R43" s="53"/>
      <c r="S43" s="52"/>
      <c r="T43" s="53"/>
      <c r="U43" s="52"/>
      <c r="V43" s="53"/>
      <c r="W43" s="52"/>
      <c r="X43" s="54">
        <f>COUNTIF(H43:W43,"*")</f>
        <v>0</v>
      </c>
      <c r="Y43" s="50">
        <f>COUNTIFS($H$12:$W$12,"M",$H43:$W43,"*")</f>
        <v>0</v>
      </c>
      <c r="Z43" s="55">
        <f>COUNTIFS($H$12:$W$12,"A",$H43:$W43,"*")</f>
        <v>0</v>
      </c>
      <c r="AA43" s="56">
        <f t="shared" si="6"/>
        <v>0</v>
      </c>
      <c r="AB43" s="57">
        <f t="shared" si="7"/>
        <v>0</v>
      </c>
      <c r="AC43" s="58">
        <f t="shared" si="8"/>
        <v>0</v>
      </c>
      <c r="AD43" s="54">
        <f>COUNTIF($H43:$W43,"M")</f>
        <v>0</v>
      </c>
      <c r="AE43" s="59">
        <f t="shared" si="0"/>
        <v>0</v>
      </c>
      <c r="AF43" s="54">
        <f>COUNTIF($H43:$W43,"RDV")</f>
        <v>0</v>
      </c>
      <c r="AG43" s="59">
        <f t="shared" si="1"/>
        <v>0</v>
      </c>
      <c r="AH43" s="54">
        <f>COUNTIF($H43:$W43,"A")</f>
        <v>0</v>
      </c>
      <c r="AI43" s="59">
        <f t="shared" si="2"/>
        <v>0</v>
      </c>
      <c r="AJ43" s="54">
        <f>COUNTIF($H43:$W43,"NJ")</f>
        <v>0</v>
      </c>
      <c r="AK43" s="59">
        <f t="shared" si="3"/>
        <v>0</v>
      </c>
      <c r="AL43" s="54">
        <f>COUNTIF($H43:$W43,"C")</f>
        <v>0</v>
      </c>
      <c r="AM43" s="59">
        <f t="shared" si="4"/>
        <v>0</v>
      </c>
      <c r="AN43" s="129"/>
    </row>
    <row r="44" spans="2:40" x14ac:dyDescent="0.25">
      <c r="B44" s="21" t="str">
        <f>Janvier!B44</f>
        <v xml:space="preserve"> </v>
      </c>
      <c r="C44" s="48"/>
      <c r="D44" s="48"/>
      <c r="E44" s="50">
        <f>IF(AND(ISBLANK(A44),B44&gt;"*"),COUNTIF($H$12:$W$12,"M")-IF(AND(ISNUMBER($C44),$C44&gt;0),NETWORKDAYS($I$9,$C44,$I$2:$I$6)-1,0)-IF(AND(ISNUMBER($D44),$D44&gt;0),NETWORKDAYS($D44,#REF!,$I$2:$I$6)-1,0),0)</f>
        <v>0</v>
      </c>
      <c r="F44" s="50">
        <f>IF(AND(ISBLANK(A44),B44&gt;"*"),COUNTIF($H$12:$W$12,"M")-IF(AND(ISNUMBER($C44),$C44&gt;0),NETWORKDAYS($I$9,$C44,$I$2:$I$6)-1,0)-IF(AND(ISNUMBER($D44),$D44&gt;0),NETWORKDAYS($D44,#REF!,$I$2:$I$6)-1,0),0)</f>
        <v>0</v>
      </c>
      <c r="G44" s="50">
        <f t="shared" si="5"/>
        <v>0</v>
      </c>
      <c r="H44" s="51"/>
      <c r="I44" s="52"/>
      <c r="J44" s="53"/>
      <c r="K44" s="52"/>
      <c r="L44" s="53"/>
      <c r="M44" s="52"/>
      <c r="N44" s="53"/>
      <c r="O44" s="52"/>
      <c r="P44" s="53"/>
      <c r="Q44" s="52"/>
      <c r="R44" s="53"/>
      <c r="S44" s="52"/>
      <c r="T44" s="53"/>
      <c r="U44" s="52"/>
      <c r="V44" s="53"/>
      <c r="W44" s="52"/>
      <c r="X44" s="54">
        <f>COUNTIF(H44:W44,"*")</f>
        <v>0</v>
      </c>
      <c r="Y44" s="50">
        <f>COUNTIFS($H$12:$W$12,"M",$H44:$W44,"*")</f>
        <v>0</v>
      </c>
      <c r="Z44" s="55">
        <f>COUNTIFS($H$12:$W$12,"A",$H44:$W44,"*")</f>
        <v>0</v>
      </c>
      <c r="AA44" s="56">
        <f t="shared" si="6"/>
        <v>0</v>
      </c>
      <c r="AB44" s="57">
        <f t="shared" si="7"/>
        <v>0</v>
      </c>
      <c r="AC44" s="58">
        <f t="shared" si="8"/>
        <v>0</v>
      </c>
      <c r="AD44" s="54">
        <f>COUNTIF($H44:$W44,"M")</f>
        <v>0</v>
      </c>
      <c r="AE44" s="59">
        <f t="shared" si="0"/>
        <v>0</v>
      </c>
      <c r="AF44" s="54">
        <f>COUNTIF($H44:$W44,"RDV")</f>
        <v>0</v>
      </c>
      <c r="AG44" s="59">
        <f t="shared" si="1"/>
        <v>0</v>
      </c>
      <c r="AH44" s="54">
        <f>COUNTIF($H44:$W44,"A")</f>
        <v>0</v>
      </c>
      <c r="AI44" s="59">
        <f t="shared" si="2"/>
        <v>0</v>
      </c>
      <c r="AJ44" s="54">
        <f>COUNTIF($H44:$W44,"NJ")</f>
        <v>0</v>
      </c>
      <c r="AK44" s="59">
        <f t="shared" si="3"/>
        <v>0</v>
      </c>
      <c r="AL44" s="54">
        <f>COUNTIF($H44:$W44,"C")</f>
        <v>0</v>
      </c>
      <c r="AM44" s="59">
        <f t="shared" si="4"/>
        <v>0</v>
      </c>
      <c r="AN44" s="129"/>
    </row>
    <row r="45" spans="2:40" x14ac:dyDescent="0.25">
      <c r="B45" s="21" t="str">
        <f>Janvier!B45</f>
        <v xml:space="preserve"> </v>
      </c>
      <c r="C45" s="48"/>
      <c r="D45" s="48"/>
      <c r="E45" s="50">
        <f>IF(AND(ISBLANK(A45),B45&gt;"*"),COUNTIF($H$12:$W$12,"M")-IF(AND(ISNUMBER($C45),$C45&gt;0),NETWORKDAYS($I$9,$C45,$I$2:$I$6)-1,0)-IF(AND(ISNUMBER($D45),$D45&gt;0),NETWORKDAYS($D45,#REF!,$I$2:$I$6)-1,0),0)</f>
        <v>0</v>
      </c>
      <c r="F45" s="50">
        <f>IF(AND(ISBLANK(A45),B45&gt;"*"),COUNTIF($H$12:$W$12,"M")-IF(AND(ISNUMBER($C45),$C45&gt;0),NETWORKDAYS($I$9,$C45,$I$2:$I$6)-1,0)-IF(AND(ISNUMBER($D45),$D45&gt;0),NETWORKDAYS($D45,#REF!,$I$2:$I$6)-1,0),0)</f>
        <v>0</v>
      </c>
      <c r="G45" s="50">
        <f t="shared" si="5"/>
        <v>0</v>
      </c>
      <c r="H45" s="51"/>
      <c r="I45" s="52"/>
      <c r="J45" s="53"/>
      <c r="K45" s="52"/>
      <c r="L45" s="53"/>
      <c r="M45" s="52"/>
      <c r="N45" s="53"/>
      <c r="O45" s="52"/>
      <c r="P45" s="53"/>
      <c r="Q45" s="52"/>
      <c r="R45" s="53"/>
      <c r="S45" s="52"/>
      <c r="T45" s="53"/>
      <c r="U45" s="52"/>
      <c r="V45" s="53"/>
      <c r="W45" s="52"/>
      <c r="X45" s="54">
        <f>COUNTIF(H45:W45,"*")</f>
        <v>0</v>
      </c>
      <c r="Y45" s="50">
        <f>COUNTIFS($H$12:$W$12,"M",$H45:$W45,"*")</f>
        <v>0</v>
      </c>
      <c r="Z45" s="55">
        <f>COUNTIFS($H$12:$W$12,"A",$H45:$W45,"*")</f>
        <v>0</v>
      </c>
      <c r="AA45" s="56">
        <f t="shared" si="6"/>
        <v>0</v>
      </c>
      <c r="AB45" s="57">
        <f t="shared" si="7"/>
        <v>0</v>
      </c>
      <c r="AC45" s="58">
        <f t="shared" si="8"/>
        <v>0</v>
      </c>
      <c r="AD45" s="54">
        <f>COUNTIF($H45:$W45,"M")</f>
        <v>0</v>
      </c>
      <c r="AE45" s="59">
        <f t="shared" si="0"/>
        <v>0</v>
      </c>
      <c r="AF45" s="54">
        <f>COUNTIF($H45:$W45,"RDV")</f>
        <v>0</v>
      </c>
      <c r="AG45" s="59">
        <f t="shared" si="1"/>
        <v>0</v>
      </c>
      <c r="AH45" s="54">
        <f>COUNTIF($H45:$W45,"A")</f>
        <v>0</v>
      </c>
      <c r="AI45" s="59">
        <f t="shared" si="2"/>
        <v>0</v>
      </c>
      <c r="AJ45" s="54">
        <f>COUNTIF($H45:$W45,"NJ")</f>
        <v>0</v>
      </c>
      <c r="AK45" s="59">
        <f t="shared" si="3"/>
        <v>0</v>
      </c>
      <c r="AL45" s="54">
        <f>COUNTIF($H45:$W45,"C")</f>
        <v>0</v>
      </c>
      <c r="AM45" s="59">
        <f t="shared" si="4"/>
        <v>0</v>
      </c>
      <c r="AN45" s="129"/>
    </row>
    <row r="46" spans="2:40" x14ac:dyDescent="0.25">
      <c r="B46" s="21" t="str">
        <f>Janvier!B46</f>
        <v xml:space="preserve"> </v>
      </c>
      <c r="C46" s="48"/>
      <c r="D46" s="48"/>
      <c r="E46" s="50">
        <f>IF(AND(ISBLANK(A46),B46&gt;"*"),COUNTIF($H$12:$W$12,"M")-IF(AND(ISNUMBER($C46),$C46&gt;0),NETWORKDAYS($I$9,$C46,$I$2:$I$6)-1,0)-IF(AND(ISNUMBER($D46),$D46&gt;0),NETWORKDAYS($D46,#REF!,$I$2:$I$6)-1,0),0)</f>
        <v>0</v>
      </c>
      <c r="F46" s="50">
        <f>IF(AND(ISBLANK(A46),B46&gt;"*"),COUNTIF($H$12:$W$12,"M")-IF(AND(ISNUMBER($C46),$C46&gt;0),NETWORKDAYS($I$9,$C46,$I$2:$I$6)-1,0)-IF(AND(ISNUMBER($D46),$D46&gt;0),NETWORKDAYS($D46,#REF!,$I$2:$I$6)-1,0),0)</f>
        <v>0</v>
      </c>
      <c r="G46" s="50">
        <f t="shared" si="5"/>
        <v>0</v>
      </c>
      <c r="H46" s="51"/>
      <c r="I46" s="52"/>
      <c r="J46" s="53"/>
      <c r="K46" s="52"/>
      <c r="L46" s="53"/>
      <c r="M46" s="52"/>
      <c r="N46" s="53"/>
      <c r="O46" s="52"/>
      <c r="P46" s="53"/>
      <c r="Q46" s="52"/>
      <c r="R46" s="53"/>
      <c r="S46" s="52"/>
      <c r="T46" s="53"/>
      <c r="U46" s="52"/>
      <c r="V46" s="53"/>
      <c r="W46" s="52"/>
      <c r="X46" s="54">
        <f>COUNTIF(H46:W46,"*")</f>
        <v>0</v>
      </c>
      <c r="Y46" s="50">
        <f>COUNTIFS($H$12:$W$12,"M",$H46:$W46,"*")</f>
        <v>0</v>
      </c>
      <c r="Z46" s="55">
        <f>COUNTIFS($H$12:$W$12,"A",$H46:$W46,"*")</f>
        <v>0</v>
      </c>
      <c r="AA46" s="56">
        <f t="shared" si="6"/>
        <v>0</v>
      </c>
      <c r="AB46" s="57">
        <f t="shared" si="7"/>
        <v>0</v>
      </c>
      <c r="AC46" s="58">
        <f t="shared" si="8"/>
        <v>0</v>
      </c>
      <c r="AD46" s="54">
        <f>COUNTIF($H46:$W46,"M")</f>
        <v>0</v>
      </c>
      <c r="AE46" s="59">
        <f t="shared" si="0"/>
        <v>0</v>
      </c>
      <c r="AF46" s="54">
        <f>COUNTIF($H46:$W46,"RDV")</f>
        <v>0</v>
      </c>
      <c r="AG46" s="59">
        <f t="shared" si="1"/>
        <v>0</v>
      </c>
      <c r="AH46" s="54">
        <f>COUNTIF($H46:$W46,"A")</f>
        <v>0</v>
      </c>
      <c r="AI46" s="59">
        <f t="shared" si="2"/>
        <v>0</v>
      </c>
      <c r="AJ46" s="54">
        <f>COUNTIF($H46:$W46,"NJ")</f>
        <v>0</v>
      </c>
      <c r="AK46" s="59">
        <f t="shared" si="3"/>
        <v>0</v>
      </c>
      <c r="AL46" s="54">
        <f>COUNTIF($H46:$W46,"C")</f>
        <v>0</v>
      </c>
      <c r="AM46" s="59">
        <f t="shared" si="4"/>
        <v>0</v>
      </c>
      <c r="AN46" s="129"/>
    </row>
    <row r="47" spans="2:40" x14ac:dyDescent="0.25">
      <c r="B47" s="21" t="str">
        <f>Janvier!B47</f>
        <v xml:space="preserve"> </v>
      </c>
      <c r="C47" s="48"/>
      <c r="D47" s="48"/>
      <c r="E47" s="50">
        <f>IF(AND(ISBLANK(A47),B47&gt;"*"),COUNTIF($H$12:$W$12,"M")-IF(AND(ISNUMBER($C47),$C47&gt;0),NETWORKDAYS($I$9,$C47,$I$2:$I$6)-1,0)-IF(AND(ISNUMBER($D47),$D47&gt;0),NETWORKDAYS($D47,#REF!,$I$2:$I$6)-1,0),0)</f>
        <v>0</v>
      </c>
      <c r="F47" s="50">
        <f>IF(AND(ISBLANK(A47),B47&gt;"*"),COUNTIF($H$12:$W$12,"M")-IF(AND(ISNUMBER($C47),$C47&gt;0),NETWORKDAYS($I$9,$C47,$I$2:$I$6)-1,0)-IF(AND(ISNUMBER($D47),$D47&gt;0),NETWORKDAYS($D47,#REF!,$I$2:$I$6)-1,0),0)</f>
        <v>0</v>
      </c>
      <c r="G47" s="50">
        <f t="shared" si="5"/>
        <v>0</v>
      </c>
      <c r="H47" s="51"/>
      <c r="I47" s="52"/>
      <c r="J47" s="53"/>
      <c r="K47" s="52"/>
      <c r="L47" s="53"/>
      <c r="M47" s="52"/>
      <c r="N47" s="53"/>
      <c r="O47" s="52"/>
      <c r="P47" s="53"/>
      <c r="Q47" s="52"/>
      <c r="R47" s="53"/>
      <c r="S47" s="52"/>
      <c r="T47" s="53"/>
      <c r="U47" s="52"/>
      <c r="V47" s="53"/>
      <c r="W47" s="52"/>
      <c r="X47" s="54">
        <f>COUNTIF(H47:W47,"*")</f>
        <v>0</v>
      </c>
      <c r="Y47" s="50">
        <f>COUNTIFS($H$12:$W$12,"M",$H47:$W47,"*")</f>
        <v>0</v>
      </c>
      <c r="Z47" s="55">
        <f>COUNTIFS($H$12:$W$12,"A",$H47:$W47,"*")</f>
        <v>0</v>
      </c>
      <c r="AA47" s="56">
        <f t="shared" si="6"/>
        <v>0</v>
      </c>
      <c r="AB47" s="57">
        <f t="shared" si="7"/>
        <v>0</v>
      </c>
      <c r="AC47" s="58">
        <f t="shared" si="8"/>
        <v>0</v>
      </c>
      <c r="AD47" s="54">
        <f>COUNTIF($H47:$W47,"M")</f>
        <v>0</v>
      </c>
      <c r="AE47" s="59">
        <f t="shared" si="0"/>
        <v>0</v>
      </c>
      <c r="AF47" s="54">
        <f>COUNTIF($H47:$W47,"RDV")</f>
        <v>0</v>
      </c>
      <c r="AG47" s="59">
        <f t="shared" si="1"/>
        <v>0</v>
      </c>
      <c r="AH47" s="54">
        <f>COUNTIF($H47:$W47,"A")</f>
        <v>0</v>
      </c>
      <c r="AI47" s="59">
        <f t="shared" si="2"/>
        <v>0</v>
      </c>
      <c r="AJ47" s="54">
        <f>COUNTIF($H47:$W47,"NJ")</f>
        <v>0</v>
      </c>
      <c r="AK47" s="59">
        <f t="shared" si="3"/>
        <v>0</v>
      </c>
      <c r="AL47" s="54">
        <f>COUNTIF($H47:$W47,"C")</f>
        <v>0</v>
      </c>
      <c r="AM47" s="59">
        <f t="shared" si="4"/>
        <v>0</v>
      </c>
      <c r="AN47" s="129"/>
    </row>
    <row r="48" spans="2:40" x14ac:dyDescent="0.25">
      <c r="B48" s="21" t="str">
        <f>Janvier!B48</f>
        <v xml:space="preserve"> </v>
      </c>
      <c r="C48" s="48"/>
      <c r="D48" s="48"/>
      <c r="E48" s="50">
        <f>IF(AND(ISBLANK(A48),B48&gt;"*"),COUNTIF($H$12:$W$12,"M")-IF(AND(ISNUMBER($C48),$C48&gt;0),NETWORKDAYS($I$9,$C48,$I$2:$I$6)-1,0)-IF(AND(ISNUMBER($D48),$D48&gt;0),NETWORKDAYS($D48,#REF!,$I$2:$I$6)-1,0),0)</f>
        <v>0</v>
      </c>
      <c r="F48" s="50">
        <f>IF(AND(ISBLANK(A48),B48&gt;"*"),COUNTIF($H$12:$W$12,"M")-IF(AND(ISNUMBER($C48),$C48&gt;0),NETWORKDAYS($I$9,$C48,$I$2:$I$6)-1,0)-IF(AND(ISNUMBER($D48),$D48&gt;0),NETWORKDAYS($D48,#REF!,$I$2:$I$6)-1,0),0)</f>
        <v>0</v>
      </c>
      <c r="G48" s="50">
        <f t="shared" si="5"/>
        <v>0</v>
      </c>
      <c r="H48" s="51"/>
      <c r="I48" s="52"/>
      <c r="J48" s="53"/>
      <c r="K48" s="52"/>
      <c r="L48" s="53"/>
      <c r="M48" s="52"/>
      <c r="N48" s="53"/>
      <c r="O48" s="52"/>
      <c r="P48" s="53"/>
      <c r="Q48" s="52"/>
      <c r="R48" s="53"/>
      <c r="S48" s="52"/>
      <c r="T48" s="53"/>
      <c r="U48" s="52"/>
      <c r="V48" s="53"/>
      <c r="W48" s="52"/>
      <c r="X48" s="54">
        <f>COUNTIF(H48:W48,"*")</f>
        <v>0</v>
      </c>
      <c r="Y48" s="50">
        <f>COUNTIFS($H$12:$W$12,"M",$H48:$W48,"*")</f>
        <v>0</v>
      </c>
      <c r="Z48" s="55">
        <f>COUNTIFS($H$12:$W$12,"A",$H48:$W48,"*")</f>
        <v>0</v>
      </c>
      <c r="AA48" s="56">
        <f t="shared" si="6"/>
        <v>0</v>
      </c>
      <c r="AB48" s="57">
        <f t="shared" si="7"/>
        <v>0</v>
      </c>
      <c r="AC48" s="58">
        <f t="shared" si="8"/>
        <v>0</v>
      </c>
      <c r="AD48" s="54">
        <f>COUNTIF($H48:$W48,"M")</f>
        <v>0</v>
      </c>
      <c r="AE48" s="59">
        <f t="shared" si="0"/>
        <v>0</v>
      </c>
      <c r="AF48" s="54">
        <f>COUNTIF($H48:$W48,"RDV")</f>
        <v>0</v>
      </c>
      <c r="AG48" s="59">
        <f t="shared" si="1"/>
        <v>0</v>
      </c>
      <c r="AH48" s="54">
        <f>COUNTIF($H48:$W48,"A")</f>
        <v>0</v>
      </c>
      <c r="AI48" s="59">
        <f t="shared" si="2"/>
        <v>0</v>
      </c>
      <c r="AJ48" s="54">
        <f>COUNTIF($H48:$W48,"NJ")</f>
        <v>0</v>
      </c>
      <c r="AK48" s="59">
        <f t="shared" si="3"/>
        <v>0</v>
      </c>
      <c r="AL48" s="54">
        <f>COUNTIF($H48:$W48,"C")</f>
        <v>0</v>
      </c>
      <c r="AM48" s="59">
        <f t="shared" si="4"/>
        <v>0</v>
      </c>
      <c r="AN48" s="129"/>
    </row>
    <row r="49" spans="2:40" x14ac:dyDescent="0.25">
      <c r="B49" s="21" t="str">
        <f>Janvier!B49</f>
        <v xml:space="preserve"> </v>
      </c>
      <c r="C49" s="48"/>
      <c r="D49" s="48"/>
      <c r="E49" s="50">
        <f>IF(AND(ISBLANK(A49),B49&gt;"*"),COUNTIF($H$12:$W$12,"M")-IF(AND(ISNUMBER($C49),$C49&gt;0),NETWORKDAYS($I$9,$C49,$I$2:$I$6)-1,0)-IF(AND(ISNUMBER($D49),$D49&gt;0),NETWORKDAYS($D49,#REF!,$I$2:$I$6)-1,0),0)</f>
        <v>0</v>
      </c>
      <c r="F49" s="50">
        <f>IF(AND(ISBLANK(A49),B49&gt;"*"),COUNTIF($H$12:$W$12,"M")-IF(AND(ISNUMBER($C49),$C49&gt;0),NETWORKDAYS($I$9,$C49,$I$2:$I$6)-1,0)-IF(AND(ISNUMBER($D49),$D49&gt;0),NETWORKDAYS($D49,#REF!,$I$2:$I$6)-1,0),0)</f>
        <v>0</v>
      </c>
      <c r="G49" s="50">
        <f t="shared" si="5"/>
        <v>0</v>
      </c>
      <c r="H49" s="51"/>
      <c r="I49" s="52"/>
      <c r="J49" s="53"/>
      <c r="K49" s="52"/>
      <c r="L49" s="53"/>
      <c r="M49" s="52"/>
      <c r="N49" s="53"/>
      <c r="O49" s="52"/>
      <c r="P49" s="53"/>
      <c r="Q49" s="52"/>
      <c r="R49" s="53"/>
      <c r="S49" s="52"/>
      <c r="T49" s="53"/>
      <c r="U49" s="52"/>
      <c r="V49" s="53"/>
      <c r="W49" s="52"/>
      <c r="X49" s="54">
        <f>COUNTIF(H49:W49,"*")</f>
        <v>0</v>
      </c>
      <c r="Y49" s="50">
        <f>COUNTIFS($H$12:$W$12,"M",$H49:$W49,"*")</f>
        <v>0</v>
      </c>
      <c r="Z49" s="55">
        <f>COUNTIFS($H$12:$W$12,"A",$H49:$W49,"*")</f>
        <v>0</v>
      </c>
      <c r="AA49" s="56">
        <f t="shared" si="6"/>
        <v>0</v>
      </c>
      <c r="AB49" s="57">
        <f t="shared" si="7"/>
        <v>0</v>
      </c>
      <c r="AC49" s="58">
        <f t="shared" si="8"/>
        <v>0</v>
      </c>
      <c r="AD49" s="54">
        <f>COUNTIF($H49:$W49,"M")</f>
        <v>0</v>
      </c>
      <c r="AE49" s="59">
        <f t="shared" si="0"/>
        <v>0</v>
      </c>
      <c r="AF49" s="54">
        <f>COUNTIF($H49:$W49,"RDV")</f>
        <v>0</v>
      </c>
      <c r="AG49" s="59">
        <f t="shared" si="1"/>
        <v>0</v>
      </c>
      <c r="AH49" s="54">
        <f>COUNTIF($H49:$W49,"A")</f>
        <v>0</v>
      </c>
      <c r="AI49" s="59">
        <f t="shared" si="2"/>
        <v>0</v>
      </c>
      <c r="AJ49" s="54">
        <f>COUNTIF($H49:$W49,"NJ")</f>
        <v>0</v>
      </c>
      <c r="AK49" s="59">
        <f t="shared" si="3"/>
        <v>0</v>
      </c>
      <c r="AL49" s="54">
        <f>COUNTIF($H49:$W49,"C")</f>
        <v>0</v>
      </c>
      <c r="AM49" s="59">
        <f t="shared" si="4"/>
        <v>0</v>
      </c>
      <c r="AN49" s="129"/>
    </row>
    <row r="50" spans="2:40" x14ac:dyDescent="0.25">
      <c r="B50" s="21" t="str">
        <f>Janvier!B50</f>
        <v xml:space="preserve"> </v>
      </c>
      <c r="C50" s="48"/>
      <c r="D50" s="48"/>
      <c r="E50" s="50">
        <f>IF(AND(ISBLANK(A50),B50&gt;"*"),COUNTIF($H$12:$W$12,"M")-IF(AND(ISNUMBER($C50),$C50&gt;0),NETWORKDAYS($I$9,$C50,$I$2:$I$6)-1,0)-IF(AND(ISNUMBER($D50),$D50&gt;0),NETWORKDAYS($D50,#REF!,$I$2:$I$6)-1,0),0)</f>
        <v>0</v>
      </c>
      <c r="F50" s="50">
        <f>IF(AND(ISBLANK(A50),B50&gt;"*"),COUNTIF($H$12:$W$12,"M")-IF(AND(ISNUMBER($C50),$C50&gt;0),NETWORKDAYS($I$9,$C50,$I$2:$I$6)-1,0)-IF(AND(ISNUMBER($D50),$D50&gt;0),NETWORKDAYS($D50,#REF!,$I$2:$I$6)-1,0),0)</f>
        <v>0</v>
      </c>
      <c r="G50" s="50">
        <f t="shared" si="5"/>
        <v>0</v>
      </c>
      <c r="H50" s="51"/>
      <c r="I50" s="52"/>
      <c r="J50" s="53"/>
      <c r="K50" s="52"/>
      <c r="L50" s="53"/>
      <c r="M50" s="52"/>
      <c r="N50" s="53"/>
      <c r="O50" s="52"/>
      <c r="P50" s="53"/>
      <c r="Q50" s="52"/>
      <c r="R50" s="53"/>
      <c r="S50" s="52"/>
      <c r="T50" s="53"/>
      <c r="U50" s="52"/>
      <c r="V50" s="53"/>
      <c r="W50" s="52"/>
      <c r="X50" s="54">
        <f>COUNTIF(H50:W50,"*")</f>
        <v>0</v>
      </c>
      <c r="Y50" s="50">
        <f>COUNTIFS($H$12:$W$12,"M",$H50:$W50,"*")</f>
        <v>0</v>
      </c>
      <c r="Z50" s="55">
        <f>COUNTIFS($H$12:$W$12,"A",$H50:$W50,"*")</f>
        <v>0</v>
      </c>
      <c r="AA50" s="56">
        <f t="shared" si="6"/>
        <v>0</v>
      </c>
      <c r="AB50" s="57">
        <f t="shared" si="7"/>
        <v>0</v>
      </c>
      <c r="AC50" s="58">
        <f t="shared" si="8"/>
        <v>0</v>
      </c>
      <c r="AD50" s="54">
        <f>COUNTIF($H50:$W50,"M")</f>
        <v>0</v>
      </c>
      <c r="AE50" s="59">
        <f t="shared" si="0"/>
        <v>0</v>
      </c>
      <c r="AF50" s="54">
        <f>COUNTIF($H50:$W50,"RDV")</f>
        <v>0</v>
      </c>
      <c r="AG50" s="59">
        <f t="shared" si="1"/>
        <v>0</v>
      </c>
      <c r="AH50" s="54">
        <f>COUNTIF($H50:$W50,"A")</f>
        <v>0</v>
      </c>
      <c r="AI50" s="59">
        <f t="shared" si="2"/>
        <v>0</v>
      </c>
      <c r="AJ50" s="54">
        <f>COUNTIF($H50:$W50,"NJ")</f>
        <v>0</v>
      </c>
      <c r="AK50" s="59">
        <f t="shared" si="3"/>
        <v>0</v>
      </c>
      <c r="AL50" s="54">
        <f>COUNTIF($H50:$W50,"C")</f>
        <v>0</v>
      </c>
      <c r="AM50" s="59">
        <f t="shared" si="4"/>
        <v>0</v>
      </c>
      <c r="AN50" s="129"/>
    </row>
    <row r="51" spans="2:40" x14ac:dyDescent="0.25">
      <c r="B51" s="21" t="str">
        <f>Janvier!B51</f>
        <v xml:space="preserve"> </v>
      </c>
      <c r="C51" s="48"/>
      <c r="D51" s="48"/>
      <c r="E51" s="50">
        <f>IF(AND(ISBLANK(A51),B51&gt;"*"),COUNTIF($H$12:$W$12,"M")-IF(AND(ISNUMBER($C51),$C51&gt;0),NETWORKDAYS($I$9,$C51,$I$2:$I$6)-1,0)-IF(AND(ISNUMBER($D51),$D51&gt;0),NETWORKDAYS($D51,#REF!,$I$2:$I$6)-1,0),0)</f>
        <v>0</v>
      </c>
      <c r="F51" s="50">
        <f>IF(AND(ISBLANK(A51),B51&gt;"*"),COUNTIF($H$12:$W$12,"M")-IF(AND(ISNUMBER($C51),$C51&gt;0),NETWORKDAYS($I$9,$C51,$I$2:$I$6)-1,0)-IF(AND(ISNUMBER($D51),$D51&gt;0),NETWORKDAYS($D51,#REF!,$I$2:$I$6)-1,0),0)</f>
        <v>0</v>
      </c>
      <c r="G51" s="50">
        <f t="shared" si="5"/>
        <v>0</v>
      </c>
      <c r="H51" s="51"/>
      <c r="I51" s="52"/>
      <c r="J51" s="53"/>
      <c r="K51" s="52"/>
      <c r="L51" s="53"/>
      <c r="M51" s="52"/>
      <c r="N51" s="53"/>
      <c r="O51" s="52"/>
      <c r="P51" s="53"/>
      <c r="Q51" s="52"/>
      <c r="R51" s="53"/>
      <c r="S51" s="52"/>
      <c r="T51" s="53"/>
      <c r="U51" s="52"/>
      <c r="V51" s="53"/>
      <c r="W51" s="52"/>
      <c r="X51" s="54">
        <f>COUNTIF(H51:W51,"*")</f>
        <v>0</v>
      </c>
      <c r="Y51" s="50">
        <f>COUNTIFS($H$12:$W$12,"M",$H51:$W51,"*")</f>
        <v>0</v>
      </c>
      <c r="Z51" s="55">
        <f>COUNTIFS($H$12:$W$12,"A",$H51:$W51,"*")</f>
        <v>0</v>
      </c>
      <c r="AA51" s="56">
        <f t="shared" si="6"/>
        <v>0</v>
      </c>
      <c r="AB51" s="57">
        <f t="shared" si="7"/>
        <v>0</v>
      </c>
      <c r="AC51" s="58">
        <f t="shared" si="8"/>
        <v>0</v>
      </c>
      <c r="AD51" s="54">
        <f>COUNTIF($H51:$W51,"M")</f>
        <v>0</v>
      </c>
      <c r="AE51" s="59">
        <f t="shared" si="0"/>
        <v>0</v>
      </c>
      <c r="AF51" s="54">
        <f>COUNTIF($H51:$W51,"RDV")</f>
        <v>0</v>
      </c>
      <c r="AG51" s="59">
        <f t="shared" si="1"/>
        <v>0</v>
      </c>
      <c r="AH51" s="54">
        <f>COUNTIF($H51:$W51,"A")</f>
        <v>0</v>
      </c>
      <c r="AI51" s="59">
        <f t="shared" si="2"/>
        <v>0</v>
      </c>
      <c r="AJ51" s="54">
        <f>COUNTIF($H51:$W51,"NJ")</f>
        <v>0</v>
      </c>
      <c r="AK51" s="59">
        <f t="shared" si="3"/>
        <v>0</v>
      </c>
      <c r="AL51" s="54">
        <f>COUNTIF($H51:$W51,"C")</f>
        <v>0</v>
      </c>
      <c r="AM51" s="59">
        <f t="shared" si="4"/>
        <v>0</v>
      </c>
      <c r="AN51" s="129"/>
    </row>
    <row r="52" spans="2:40" x14ac:dyDescent="0.25">
      <c r="B52" s="21" t="str">
        <f>Janvier!B52</f>
        <v xml:space="preserve"> </v>
      </c>
      <c r="C52" s="48"/>
      <c r="D52" s="48"/>
      <c r="E52" s="50">
        <f>IF(AND(ISBLANK(A52),B52&gt;"*"),COUNTIF($H$12:$W$12,"M")-IF(AND(ISNUMBER($C52),$C52&gt;0),NETWORKDAYS($I$9,$C52,$I$2:$I$6)-1,0)-IF(AND(ISNUMBER($D52),$D52&gt;0),NETWORKDAYS($D52,#REF!,$I$2:$I$6)-1,0),0)</f>
        <v>0</v>
      </c>
      <c r="F52" s="50">
        <f>IF(AND(ISBLANK(A52),B52&gt;"*"),COUNTIF($H$12:$W$12,"M")-IF(AND(ISNUMBER($C52),$C52&gt;0),NETWORKDAYS($I$9,$C52,$I$2:$I$6)-1,0)-IF(AND(ISNUMBER($D52),$D52&gt;0),NETWORKDAYS($D52,#REF!,$I$2:$I$6)-1,0),0)</f>
        <v>0</v>
      </c>
      <c r="G52" s="50">
        <f t="shared" si="5"/>
        <v>0</v>
      </c>
      <c r="H52" s="51"/>
      <c r="I52" s="52"/>
      <c r="J52" s="53"/>
      <c r="K52" s="52"/>
      <c r="L52" s="53"/>
      <c r="M52" s="52"/>
      <c r="N52" s="53"/>
      <c r="O52" s="52"/>
      <c r="P52" s="53"/>
      <c r="Q52" s="52"/>
      <c r="R52" s="53"/>
      <c r="S52" s="52"/>
      <c r="T52" s="53"/>
      <c r="U52" s="52"/>
      <c r="V52" s="53"/>
      <c r="W52" s="52"/>
      <c r="X52" s="54">
        <f>COUNTIF(H52:W52,"*")</f>
        <v>0</v>
      </c>
      <c r="Y52" s="50">
        <f>COUNTIFS($H$12:$W$12,"M",$H52:$W52,"*")</f>
        <v>0</v>
      </c>
      <c r="Z52" s="55">
        <f>COUNTIFS($H$12:$W$12,"A",$H52:$W52,"*")</f>
        <v>0</v>
      </c>
      <c r="AA52" s="56">
        <f t="shared" si="6"/>
        <v>0</v>
      </c>
      <c r="AB52" s="57">
        <f t="shared" si="7"/>
        <v>0</v>
      </c>
      <c r="AC52" s="58">
        <f t="shared" si="8"/>
        <v>0</v>
      </c>
      <c r="AD52" s="54">
        <f>COUNTIF($H52:$W52,"M")</f>
        <v>0</v>
      </c>
      <c r="AE52" s="59">
        <f t="shared" si="0"/>
        <v>0</v>
      </c>
      <c r="AF52" s="54">
        <f>COUNTIF($H52:$W52,"RDV")</f>
        <v>0</v>
      </c>
      <c r="AG52" s="59">
        <f t="shared" si="1"/>
        <v>0</v>
      </c>
      <c r="AH52" s="54">
        <f>COUNTIF($H52:$W52,"A")</f>
        <v>0</v>
      </c>
      <c r="AI52" s="59">
        <f t="shared" si="2"/>
        <v>0</v>
      </c>
      <c r="AJ52" s="54">
        <f>COUNTIF($H52:$W52,"NJ")</f>
        <v>0</v>
      </c>
      <c r="AK52" s="59">
        <f t="shared" si="3"/>
        <v>0</v>
      </c>
      <c r="AL52" s="54">
        <f>COUNTIF($H52:$W52,"C")</f>
        <v>0</v>
      </c>
      <c r="AM52" s="59">
        <f t="shared" si="4"/>
        <v>0</v>
      </c>
      <c r="AN52" s="129"/>
    </row>
    <row r="53" spans="2:40" x14ac:dyDescent="0.25">
      <c r="R53" s="60"/>
      <c r="S53" s="60"/>
      <c r="X53" s="10">
        <f>SUM(X13:X52)</f>
        <v>0</v>
      </c>
      <c r="Y53" s="15">
        <f>SUM(Y13:Y52)</f>
        <v>0</v>
      </c>
      <c r="Z53" s="15">
        <f>SUM(Z13:Z52)</f>
        <v>0</v>
      </c>
    </row>
    <row r="54" spans="2:40" x14ac:dyDescent="0.25">
      <c r="R54" s="60"/>
      <c r="S54" s="60"/>
    </row>
    <row r="55" spans="2:40" ht="16.149999999999999" customHeight="1" x14ac:dyDescent="0.25">
      <c r="C55" s="8"/>
      <c r="D55" s="8"/>
      <c r="E55" s="61"/>
      <c r="F55" s="61"/>
      <c r="G55" s="61"/>
      <c r="R55" s="60"/>
      <c r="S55" s="60"/>
    </row>
    <row r="56" spans="2:40" ht="16.149999999999999" customHeight="1" x14ac:dyDescent="0.25">
      <c r="C56" s="9"/>
      <c r="D56" s="9"/>
      <c r="E56" s="29"/>
      <c r="F56" s="62"/>
      <c r="G56" s="63"/>
      <c r="R56" s="60"/>
      <c r="S56" s="60"/>
    </row>
    <row r="57" spans="2:40" ht="16.149999999999999" customHeight="1" x14ac:dyDescent="0.25">
      <c r="C57" s="9"/>
      <c r="D57" s="9"/>
      <c r="E57" s="29"/>
      <c r="F57" s="29"/>
      <c r="G57" s="63"/>
      <c r="R57" s="60"/>
      <c r="S57" s="60"/>
    </row>
    <row r="58" spans="2:40" ht="16.149999999999999" customHeight="1" x14ac:dyDescent="0.25">
      <c r="C58" s="9"/>
      <c r="D58" s="9"/>
      <c r="E58" s="29"/>
      <c r="F58" s="29"/>
      <c r="G58" s="63"/>
      <c r="R58" s="60"/>
      <c r="S58" s="60"/>
    </row>
    <row r="59" spans="2:40" ht="16.149999999999999" customHeight="1" x14ac:dyDescent="0.25">
      <c r="C59" s="9"/>
      <c r="D59" s="9"/>
      <c r="E59" s="29"/>
      <c r="F59" s="29"/>
      <c r="G59" s="63"/>
      <c r="R59" s="60"/>
      <c r="S59" s="60"/>
    </row>
    <row r="60" spans="2:40" ht="16.149999999999999" customHeight="1" x14ac:dyDescent="0.25">
      <c r="C60" s="9"/>
      <c r="D60" s="9"/>
      <c r="E60" s="29"/>
      <c r="F60" s="29"/>
      <c r="G60" s="63"/>
      <c r="R60" s="60"/>
      <c r="S60" s="60"/>
    </row>
    <row r="61" spans="2:40" ht="16.149999999999999" customHeight="1" x14ac:dyDescent="0.25">
      <c r="C61" s="9"/>
      <c r="D61" s="9"/>
      <c r="E61" s="29"/>
      <c r="F61" s="29"/>
      <c r="G61" s="63"/>
      <c r="R61" s="60"/>
      <c r="S61" s="60"/>
    </row>
    <row r="62" spans="2:40" ht="16.149999999999999" customHeight="1" x14ac:dyDescent="0.25">
      <c r="C62" s="9"/>
      <c r="D62" s="9"/>
      <c r="E62" s="29"/>
      <c r="F62" s="29"/>
      <c r="G62" s="63"/>
      <c r="R62" s="60"/>
      <c r="S62" s="60"/>
    </row>
    <row r="63" spans="2:40" ht="16.149999999999999" customHeight="1" x14ac:dyDescent="0.25">
      <c r="C63" s="9"/>
      <c r="D63" s="9"/>
      <c r="E63" s="29"/>
      <c r="F63" s="29"/>
      <c r="G63" s="63"/>
      <c r="R63" s="60"/>
      <c r="S63" s="60"/>
    </row>
    <row r="64" spans="2:40" ht="16.149999999999999" customHeight="1" x14ac:dyDescent="0.25">
      <c r="C64" s="9"/>
      <c r="D64" s="9"/>
      <c r="E64" s="29"/>
      <c r="F64" s="29"/>
      <c r="G64" s="63"/>
      <c r="R64" s="60"/>
      <c r="S64" s="60"/>
    </row>
    <row r="65" spans="3:19" ht="16.149999999999999" customHeight="1" x14ac:dyDescent="0.25">
      <c r="C65" s="9"/>
      <c r="D65" s="9"/>
      <c r="E65" s="29"/>
      <c r="F65" s="29"/>
      <c r="G65" s="63"/>
      <c r="R65" s="60"/>
      <c r="S65" s="60"/>
    </row>
    <row r="66" spans="3:19" ht="16.149999999999999" customHeight="1" x14ac:dyDescent="0.25">
      <c r="C66" s="9"/>
      <c r="D66" s="9"/>
      <c r="E66" s="29"/>
      <c r="F66" s="29"/>
      <c r="G66" s="63"/>
      <c r="R66" s="60"/>
      <c r="S66" s="60"/>
    </row>
    <row r="67" spans="3:19" ht="16.149999999999999" customHeight="1" x14ac:dyDescent="0.25">
      <c r="C67" s="9"/>
      <c r="D67" s="9"/>
      <c r="E67" s="29"/>
      <c r="F67" s="29"/>
      <c r="G67" s="63"/>
    </row>
    <row r="68" spans="3:19" ht="16.149999999999999" customHeight="1" x14ac:dyDescent="0.25">
      <c r="C68" s="9"/>
      <c r="D68" s="9"/>
      <c r="E68" s="29"/>
      <c r="F68" s="29"/>
      <c r="G68" s="63"/>
    </row>
    <row r="69" spans="3:19" ht="16.149999999999999" customHeight="1" x14ac:dyDescent="0.25">
      <c r="C69" s="9"/>
      <c r="D69" s="9"/>
      <c r="E69" s="29"/>
      <c r="F69" s="29"/>
      <c r="G69" s="63"/>
    </row>
    <row r="70" spans="3:19" ht="16.149999999999999" customHeight="1" x14ac:dyDescent="0.25">
      <c r="C70" s="9"/>
      <c r="D70" s="9"/>
      <c r="E70" s="29"/>
      <c r="F70" s="29"/>
      <c r="G70" s="63"/>
    </row>
    <row r="71" spans="3:19" ht="16.149999999999999" customHeight="1" x14ac:dyDescent="0.25">
      <c r="C71" s="9"/>
      <c r="D71" s="9"/>
      <c r="E71" s="29"/>
      <c r="F71" s="29"/>
      <c r="G71" s="63"/>
    </row>
    <row r="72" spans="3:19" ht="16.149999999999999" customHeight="1" x14ac:dyDescent="0.25">
      <c r="C72" s="9"/>
      <c r="D72" s="9"/>
      <c r="E72" s="29"/>
      <c r="F72" s="29"/>
      <c r="G72" s="63"/>
    </row>
    <row r="73" spans="3:19" ht="16.149999999999999" customHeight="1" x14ac:dyDescent="0.25">
      <c r="C73" s="9"/>
      <c r="D73" s="9"/>
      <c r="E73" s="29"/>
      <c r="F73" s="29"/>
      <c r="G73" s="63"/>
    </row>
    <row r="74" spans="3:19" ht="16.149999999999999" customHeight="1" x14ac:dyDescent="0.25">
      <c r="C74" s="9"/>
      <c r="D74" s="9"/>
      <c r="E74" s="29"/>
      <c r="F74" s="29"/>
      <c r="G74" s="63"/>
    </row>
    <row r="75" spans="3:19" ht="16.149999999999999" customHeight="1" x14ac:dyDescent="0.25">
      <c r="C75" s="9"/>
      <c r="D75" s="9"/>
      <c r="E75" s="29"/>
      <c r="F75" s="29"/>
      <c r="G75" s="63"/>
    </row>
    <row r="76" spans="3:19" ht="16.149999999999999" customHeight="1" x14ac:dyDescent="0.25">
      <c r="C76" s="9"/>
      <c r="D76" s="9"/>
      <c r="E76" s="29"/>
      <c r="F76" s="29"/>
      <c r="G76" s="63"/>
    </row>
    <row r="77" spans="3:19" ht="16.149999999999999" customHeight="1" x14ac:dyDescent="0.25">
      <c r="C77" s="9"/>
      <c r="D77" s="9"/>
      <c r="E77" s="29"/>
      <c r="F77" s="29"/>
      <c r="G77" s="63"/>
    </row>
    <row r="78" spans="3:19" ht="16.149999999999999" customHeight="1" x14ac:dyDescent="0.25">
      <c r="C78" s="9"/>
      <c r="D78" s="9"/>
      <c r="E78" s="29"/>
      <c r="F78" s="29"/>
      <c r="G78" s="63"/>
    </row>
    <row r="79" spans="3:19" ht="16.149999999999999" customHeight="1" x14ac:dyDescent="0.25">
      <c r="C79" s="9"/>
      <c r="D79" s="9"/>
      <c r="E79" s="29"/>
      <c r="F79" s="29"/>
      <c r="G79" s="63"/>
    </row>
    <row r="80" spans="3:19" ht="16.149999999999999" customHeight="1" x14ac:dyDescent="0.25">
      <c r="C80" s="9"/>
      <c r="D80" s="9"/>
      <c r="E80" s="29"/>
      <c r="F80" s="29"/>
      <c r="G80" s="63"/>
    </row>
    <row r="81" spans="3:7" ht="16.149999999999999" customHeight="1" x14ac:dyDescent="0.25">
      <c r="C81" s="9"/>
      <c r="D81" s="9"/>
      <c r="E81" s="29"/>
      <c r="F81" s="29"/>
      <c r="G81" s="63"/>
    </row>
    <row r="82" spans="3:7" ht="16.149999999999999" customHeight="1" x14ac:dyDescent="0.25">
      <c r="C82" s="9"/>
      <c r="D82" s="9"/>
      <c r="E82" s="29"/>
      <c r="F82" s="29"/>
      <c r="G82" s="63"/>
    </row>
    <row r="83" spans="3:7" ht="16.149999999999999" customHeight="1" x14ac:dyDescent="0.25">
      <c r="C83" s="9"/>
      <c r="D83" s="9"/>
      <c r="E83" s="29"/>
      <c r="F83" s="29"/>
      <c r="G83" s="63"/>
    </row>
    <row r="84" spans="3:7" ht="16.149999999999999" customHeight="1" x14ac:dyDescent="0.25">
      <c r="C84" s="9"/>
      <c r="D84" s="9"/>
      <c r="E84" s="29"/>
      <c r="F84" s="29"/>
      <c r="G84" s="63"/>
    </row>
    <row r="85" spans="3:7" ht="16.149999999999999" customHeight="1" x14ac:dyDescent="0.25">
      <c r="C85" s="9"/>
      <c r="D85" s="9"/>
      <c r="E85" s="29"/>
      <c r="F85" s="29"/>
      <c r="G85" s="63"/>
    </row>
    <row r="86" spans="3:7" ht="16.149999999999999" customHeight="1" x14ac:dyDescent="0.25">
      <c r="C86" s="9"/>
      <c r="D86" s="9"/>
      <c r="E86" s="29"/>
      <c r="F86" s="29"/>
      <c r="G86" s="63"/>
    </row>
    <row r="87" spans="3:7" ht="16.149999999999999" customHeight="1" x14ac:dyDescent="0.25">
      <c r="C87" s="9"/>
      <c r="D87" s="9"/>
      <c r="E87" s="29"/>
      <c r="F87" s="29"/>
      <c r="G87" s="63"/>
    </row>
    <row r="88" spans="3:7" ht="16.149999999999999" customHeight="1" x14ac:dyDescent="0.25">
      <c r="C88" s="9"/>
      <c r="D88" s="9"/>
      <c r="E88" s="29"/>
      <c r="F88" s="29"/>
      <c r="G88" s="63"/>
    </row>
    <row r="89" spans="3:7" ht="16.149999999999999" customHeight="1" x14ac:dyDescent="0.25">
      <c r="C89" s="9"/>
      <c r="D89" s="9"/>
      <c r="E89" s="29"/>
      <c r="F89" s="29"/>
      <c r="G89" s="63"/>
    </row>
    <row r="90" spans="3:7" ht="16.149999999999999" customHeight="1" x14ac:dyDescent="0.25">
      <c r="C90" s="9"/>
      <c r="D90" s="9"/>
      <c r="E90" s="29"/>
      <c r="F90" s="29"/>
      <c r="G90" s="63"/>
    </row>
    <row r="91" spans="3:7" ht="16.149999999999999" customHeight="1" x14ac:dyDescent="0.25">
      <c r="C91" s="9"/>
      <c r="D91" s="9"/>
      <c r="E91" s="29"/>
      <c r="F91" s="29"/>
      <c r="G91" s="63"/>
    </row>
    <row r="92" spans="3:7" ht="16.149999999999999" customHeight="1" x14ac:dyDescent="0.25">
      <c r="C92" s="9"/>
      <c r="D92" s="9"/>
      <c r="E92" s="29"/>
      <c r="F92" s="29"/>
      <c r="G92" s="63"/>
    </row>
    <row r="93" spans="3:7" ht="16.149999999999999" customHeight="1" x14ac:dyDescent="0.25">
      <c r="C93" s="9"/>
      <c r="D93" s="9"/>
      <c r="E93" s="29"/>
      <c r="F93" s="29"/>
      <c r="G93" s="63"/>
    </row>
    <row r="94" spans="3:7" ht="16.149999999999999" customHeight="1" x14ac:dyDescent="0.25">
      <c r="C94" s="9"/>
      <c r="D94" s="9"/>
      <c r="E94" s="29"/>
      <c r="F94" s="29"/>
      <c r="G94" s="63"/>
    </row>
    <row r="95" spans="3:7" ht="16.149999999999999" customHeight="1" x14ac:dyDescent="0.25">
      <c r="C95" s="9"/>
      <c r="D95" s="9"/>
      <c r="E95" s="29"/>
      <c r="F95" s="29"/>
      <c r="G95" s="63"/>
    </row>
    <row r="96" spans="3:7" ht="16.149999999999999" customHeight="1" x14ac:dyDescent="0.25">
      <c r="C96" s="64"/>
      <c r="D96" s="64"/>
      <c r="E96" s="60"/>
      <c r="F96" s="60"/>
      <c r="G96" s="60"/>
    </row>
    <row r="97" spans="3:4" x14ac:dyDescent="0.25">
      <c r="C97" s="64"/>
      <c r="D97" s="64"/>
    </row>
  </sheetData>
  <sheetProtection selectLockedCells="1"/>
  <conditionalFormatting sqref="AC13:AC52">
    <cfRule type="cellIs" dxfId="6" priority="1" operator="greaterThanOrEqual">
      <formula>0.12</formula>
    </cfRule>
  </conditionalFormatting>
  <dataValidations count="1">
    <dataValidation type="list" allowBlank="1" showInputMessage="1" showErrorMessage="1" sqref="H14:H52 I14:S14 H13:W13 I15:W52" xr:uid="{428F0FB4-D3BD-40E8-9ED0-105E4DD28588}">
      <formula1>"M,RDV,C,A,NJ"</formula1>
    </dataValidation>
  </dataValidations>
  <pageMargins left="0.7" right="0.7" top="0.75" bottom="0.75" header="0.3" footer="0.3"/>
  <pageSetup paperSize="9" orientation="portrait" r:id="rId1"/>
  <ignoredErrors>
    <ignoredError sqref="AF13 AH13 AJ13"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7FEB0-77E3-474F-80D7-1B46CED5FF05}">
  <sheetPr codeName="Feuil8"/>
  <dimension ref="B1:XCJ97"/>
  <sheetViews>
    <sheetView showGridLines="0" zoomScale="102" zoomScaleNormal="102" workbookViewId="0">
      <pane xSplit="7" ySplit="12" topLeftCell="H13" activePane="bottomRight" state="frozen"/>
      <selection pane="topRight" activeCell="H1" sqref="H1"/>
      <selection pane="bottomLeft" activeCell="A13" sqref="A13"/>
      <selection pane="bottomRight" activeCell="H1" sqref="H1"/>
    </sheetView>
  </sheetViews>
  <sheetFormatPr baseColWidth="10" defaultColWidth="11.5703125" defaultRowHeight="15" outlineLevelCol="1" x14ac:dyDescent="0.25"/>
  <cols>
    <col min="1" max="1" width="4.28515625" style="10" customWidth="1"/>
    <col min="2" max="2" width="42.140625" style="10" customWidth="1"/>
    <col min="3" max="7" width="12.140625" style="10" customWidth="1" outlineLevel="1"/>
    <col min="8" max="43" width="12.5703125" style="10" customWidth="1"/>
    <col min="44" max="46" width="9" style="10" customWidth="1"/>
    <col min="47" max="59" width="6.28515625" style="10" customWidth="1"/>
    <col min="60" max="60" width="73" style="10" customWidth="1"/>
    <col min="61" max="61" width="6.28515625" style="10" customWidth="1"/>
    <col min="62" max="62" width="5.85546875" style="10" customWidth="1"/>
    <col min="63" max="63" width="5.85546875" style="13" customWidth="1"/>
    <col min="64" max="107" width="5.85546875" style="10" customWidth="1"/>
    <col min="108" max="16384" width="11.5703125" style="10"/>
  </cols>
  <sheetData>
    <row r="1" spans="2:64 16310:16312" ht="26.25" x14ac:dyDescent="0.4">
      <c r="B1" s="11" t="s">
        <v>11</v>
      </c>
      <c r="C1" s="66">
        <f>Septembre!C1</f>
        <v>0</v>
      </c>
      <c r="D1" s="64"/>
      <c r="E1" s="64"/>
      <c r="F1" s="64"/>
      <c r="G1" s="64"/>
      <c r="H1" s="142"/>
      <c r="I1" s="142" t="s">
        <v>41</v>
      </c>
      <c r="J1" s="142"/>
      <c r="K1" s="142"/>
      <c r="L1" s="142"/>
      <c r="M1" s="142"/>
      <c r="N1" s="142"/>
      <c r="O1" s="142"/>
      <c r="BL1" s="13"/>
    </row>
    <row r="2" spans="2:64 16310:16312" ht="26.25" x14ac:dyDescent="0.4">
      <c r="B2" s="11" t="s">
        <v>18</v>
      </c>
      <c r="C2" s="66">
        <f>Septembre!C2</f>
        <v>0</v>
      </c>
      <c r="D2" s="64"/>
      <c r="E2" s="64"/>
      <c r="F2" s="64"/>
      <c r="G2" s="64"/>
      <c r="H2" s="142"/>
      <c r="I2" s="143">
        <v>46085</v>
      </c>
      <c r="J2" s="142"/>
      <c r="K2" s="142"/>
      <c r="L2" s="142"/>
      <c r="M2" s="142"/>
      <c r="N2" s="142"/>
      <c r="O2" s="142"/>
      <c r="BL2" s="13"/>
    </row>
    <row r="3" spans="2:64 16310:16312" x14ac:dyDescent="0.25">
      <c r="B3" s="11" t="s">
        <v>19</v>
      </c>
      <c r="C3" s="10" t="s">
        <v>36</v>
      </c>
      <c r="H3" s="142"/>
      <c r="I3" s="143">
        <v>46092</v>
      </c>
      <c r="J3" s="142"/>
      <c r="K3" s="144"/>
      <c r="L3" s="142"/>
      <c r="M3" s="142" t="s">
        <v>39</v>
      </c>
      <c r="N3" s="142" t="s">
        <v>40</v>
      </c>
      <c r="O3" s="142"/>
      <c r="BL3" s="13"/>
    </row>
    <row r="4" spans="2:64 16310:16312" x14ac:dyDescent="0.25">
      <c r="C4" s="10" t="s">
        <v>37</v>
      </c>
      <c r="H4" s="142"/>
      <c r="I4" s="143">
        <v>46099</v>
      </c>
      <c r="J4" s="142"/>
      <c r="K4" s="142"/>
      <c r="L4" s="142"/>
      <c r="M4" s="142">
        <v>2025</v>
      </c>
      <c r="N4" s="142">
        <v>3</v>
      </c>
      <c r="O4" s="142"/>
      <c r="BL4" s="13"/>
    </row>
    <row r="5" spans="2:64 16310:16312" x14ac:dyDescent="0.25">
      <c r="C5" s="16" t="s">
        <v>1</v>
      </c>
      <c r="D5" s="17"/>
      <c r="E5" s="18"/>
      <c r="F5" s="19" t="s">
        <v>2</v>
      </c>
      <c r="G5" s="20"/>
      <c r="H5" s="142"/>
      <c r="I5" s="143">
        <v>46106</v>
      </c>
      <c r="J5" s="142"/>
      <c r="K5" s="142"/>
      <c r="L5" s="142"/>
      <c r="M5" s="142"/>
      <c r="N5" s="142"/>
      <c r="O5" s="142"/>
      <c r="BL5" s="13"/>
    </row>
    <row r="6" spans="2:64 16310:16312" x14ac:dyDescent="0.25">
      <c r="C6" s="21" t="s">
        <v>3</v>
      </c>
      <c r="D6" s="21" t="s">
        <v>4</v>
      </c>
      <c r="E6" s="22" t="s">
        <v>5</v>
      </c>
      <c r="F6" s="23" t="s">
        <v>6</v>
      </c>
      <c r="G6" s="21" t="s">
        <v>5</v>
      </c>
      <c r="I6" s="13"/>
      <c r="BL6" s="13"/>
    </row>
    <row r="7" spans="2:64 16310:16312" x14ac:dyDescent="0.25">
      <c r="B7" s="24" t="s">
        <v>7</v>
      </c>
      <c r="C7" s="25">
        <f>SUM(E13:E52)</f>
        <v>0</v>
      </c>
      <c r="D7" s="25">
        <f>C7-E7</f>
        <v>0</v>
      </c>
      <c r="E7" s="26">
        <f>SUM(AS13:AS52)</f>
        <v>0</v>
      </c>
      <c r="F7" s="27">
        <f>IFERROR(D7/C7,0)</f>
        <v>0</v>
      </c>
      <c r="G7" s="28">
        <f>IFERROR(E7/C7,0)</f>
        <v>0</v>
      </c>
      <c r="AS7" s="29"/>
      <c r="AT7" s="29"/>
      <c r="BL7" s="13"/>
    </row>
    <row r="8" spans="2:64 16310:16312" x14ac:dyDescent="0.25">
      <c r="B8" s="21" t="s">
        <v>8</v>
      </c>
      <c r="C8" s="25">
        <f>SUM(F13:F52)</f>
        <v>0</v>
      </c>
      <c r="D8" s="25">
        <f>C8-E8</f>
        <v>0</v>
      </c>
      <c r="E8" s="26">
        <f>SUM(AT13:AT52)</f>
        <v>0</v>
      </c>
      <c r="F8" s="27">
        <f>IFERROR(D8/C8,0)</f>
        <v>0</v>
      </c>
      <c r="G8" s="28">
        <f>IFERROR(E8/C8,0)</f>
        <v>0</v>
      </c>
      <c r="BL8" s="13"/>
    </row>
    <row r="9" spans="2:64 16310:16312" x14ac:dyDescent="0.25">
      <c r="B9" s="24" t="s">
        <v>9</v>
      </c>
      <c r="C9" s="25">
        <f>SUM(C7:C8)</f>
        <v>0</v>
      </c>
      <c r="D9" s="25">
        <f>C9-E9</f>
        <v>0</v>
      </c>
      <c r="E9" s="26">
        <f>SUM(AR13:AR52)</f>
        <v>0</v>
      </c>
      <c r="F9" s="27">
        <f>IFERROR(D9/C9,0)</f>
        <v>0</v>
      </c>
      <c r="G9" s="28">
        <f>IFERROR(E9/C9,0)</f>
        <v>0</v>
      </c>
      <c r="H9" s="30"/>
      <c r="I9" s="31">
        <f>DATE($M$4,$N$4,I$11)</f>
        <v>45718</v>
      </c>
      <c r="J9" s="30"/>
      <c r="K9" s="31">
        <f>DATE($M$4,$N$4,K$11)</f>
        <v>45719</v>
      </c>
      <c r="L9" s="30"/>
      <c r="M9" s="31">
        <f>DATE($M$4,$N$4,M$11)</f>
        <v>45721</v>
      </c>
      <c r="N9" s="30"/>
      <c r="O9" s="31">
        <f>DATE($M$4,$N$4,O$11)</f>
        <v>45722</v>
      </c>
      <c r="P9" s="30"/>
      <c r="Q9" s="31">
        <f>DATE($M$4,$N$4,Q$11)</f>
        <v>45725</v>
      </c>
      <c r="R9" s="30"/>
      <c r="S9" s="31">
        <f>DATE($M$4,$N$4,S$11)</f>
        <v>45726</v>
      </c>
      <c r="T9" s="30"/>
      <c r="U9" s="31">
        <f>DATE($M$4,$N$4,U$11)</f>
        <v>45728</v>
      </c>
      <c r="V9" s="30"/>
      <c r="W9" s="31">
        <f>DATE($M$4,$N$4,W$11)</f>
        <v>45729</v>
      </c>
      <c r="X9" s="30"/>
      <c r="Y9" s="31">
        <f>DATE($M$4,$N$4,Y$11)</f>
        <v>45732</v>
      </c>
      <c r="Z9" s="30"/>
      <c r="AA9" s="31">
        <f>DATE($M$4,$N$4,AA$11)</f>
        <v>45733</v>
      </c>
      <c r="AB9" s="30"/>
      <c r="AC9" s="31">
        <f>DATE($M$4,$N$4,AC$11)</f>
        <v>45735</v>
      </c>
      <c r="AD9" s="30"/>
      <c r="AE9" s="31">
        <f>DATE($M$4,$N$4,AE$11)</f>
        <v>45736</v>
      </c>
      <c r="AF9" s="30"/>
      <c r="AG9" s="31">
        <f>DATE($M$4,$N$4,AG$11)</f>
        <v>45739</v>
      </c>
      <c r="AH9" s="30"/>
      <c r="AI9" s="31">
        <f>DATE($M$4,$N$4,AI$11)</f>
        <v>45740</v>
      </c>
      <c r="AJ9" s="30"/>
      <c r="AK9" s="31">
        <f>DATE($M$4,$N$4,AK$11)</f>
        <v>45742</v>
      </c>
      <c r="AL9" s="30"/>
      <c r="AM9" s="31">
        <f>DATE($M$4,$N$4,AM$11)</f>
        <v>45743</v>
      </c>
      <c r="AN9" s="30"/>
      <c r="AO9" s="31">
        <f>DATE($M$4,$N$4,AO$11)</f>
        <v>45746</v>
      </c>
      <c r="AP9" s="30"/>
      <c r="AQ9" s="31">
        <f>DATE($M$4,$N$4,AQ$11)</f>
        <v>45747</v>
      </c>
      <c r="BL9" s="13"/>
    </row>
    <row r="10" spans="2:64 16310:16312" x14ac:dyDescent="0.25">
      <c r="B10" s="32" t="s">
        <v>10</v>
      </c>
      <c r="C10" s="33">
        <v>46082</v>
      </c>
      <c r="BL10" s="13"/>
    </row>
    <row r="11" spans="2:64 16310:16312" s="34" customFormat="1" x14ac:dyDescent="0.25">
      <c r="H11" s="35" t="s">
        <v>20</v>
      </c>
      <c r="I11" s="36">
        <v>2</v>
      </c>
      <c r="J11" s="37" t="s">
        <v>21</v>
      </c>
      <c r="K11" s="36">
        <v>3</v>
      </c>
      <c r="L11" s="37" t="s">
        <v>22</v>
      </c>
      <c r="M11" s="36">
        <v>5</v>
      </c>
      <c r="N11" s="37" t="s">
        <v>23</v>
      </c>
      <c r="O11" s="36">
        <v>6</v>
      </c>
      <c r="P11" s="37" t="s">
        <v>20</v>
      </c>
      <c r="Q11" s="36">
        <v>9</v>
      </c>
      <c r="R11" s="37" t="s">
        <v>21</v>
      </c>
      <c r="S11" s="36">
        <v>10</v>
      </c>
      <c r="T11" s="37" t="s">
        <v>22</v>
      </c>
      <c r="U11" s="36">
        <v>12</v>
      </c>
      <c r="V11" s="37" t="s">
        <v>23</v>
      </c>
      <c r="W11" s="36">
        <v>13</v>
      </c>
      <c r="X11" s="37" t="s">
        <v>20</v>
      </c>
      <c r="Y11" s="36">
        <v>16</v>
      </c>
      <c r="Z11" s="37" t="s">
        <v>21</v>
      </c>
      <c r="AA11" s="36">
        <v>17</v>
      </c>
      <c r="AB11" s="37" t="s">
        <v>22</v>
      </c>
      <c r="AC11" s="36">
        <v>19</v>
      </c>
      <c r="AD11" s="37" t="s">
        <v>23</v>
      </c>
      <c r="AE11" s="36">
        <v>20</v>
      </c>
      <c r="AF11" s="37" t="s">
        <v>20</v>
      </c>
      <c r="AG11" s="36">
        <v>23</v>
      </c>
      <c r="AH11" s="37" t="s">
        <v>21</v>
      </c>
      <c r="AI11" s="36">
        <v>24</v>
      </c>
      <c r="AJ11" s="37" t="s">
        <v>22</v>
      </c>
      <c r="AK11" s="36">
        <v>26</v>
      </c>
      <c r="AL11" s="37" t="s">
        <v>23</v>
      </c>
      <c r="AM11" s="36">
        <v>27</v>
      </c>
      <c r="AN11" s="37" t="s">
        <v>20</v>
      </c>
      <c r="AO11" s="36">
        <v>30</v>
      </c>
      <c r="AP11" s="37" t="s">
        <v>21</v>
      </c>
      <c r="AQ11" s="36">
        <v>31</v>
      </c>
      <c r="AR11" s="38" t="s">
        <v>29</v>
      </c>
      <c r="AS11" s="39"/>
      <c r="AT11" s="36"/>
      <c r="AU11" s="38" t="s">
        <v>30</v>
      </c>
      <c r="AV11" s="39"/>
      <c r="AW11" s="36"/>
      <c r="AX11" s="38" t="s">
        <v>31</v>
      </c>
      <c r="AY11" s="39"/>
      <c r="AZ11" s="39"/>
      <c r="BA11" s="39"/>
      <c r="BB11" s="39"/>
      <c r="BC11" s="39"/>
      <c r="BD11" s="39"/>
      <c r="BE11" s="39"/>
      <c r="BF11" s="39"/>
      <c r="BG11" s="40"/>
      <c r="BK11" s="41"/>
      <c r="BL11" s="41"/>
    </row>
    <row r="12" spans="2:64 16310:16312" s="42" customFormat="1" ht="30" x14ac:dyDescent="0.25">
      <c r="B12" s="43" t="s">
        <v>12</v>
      </c>
      <c r="C12" s="43" t="s">
        <v>13</v>
      </c>
      <c r="D12" s="43" t="s">
        <v>14</v>
      </c>
      <c r="E12" s="43" t="s">
        <v>15</v>
      </c>
      <c r="F12" s="43" t="s">
        <v>16</v>
      </c>
      <c r="G12" s="43" t="s">
        <v>17</v>
      </c>
      <c r="H12" s="43" t="s">
        <v>21</v>
      </c>
      <c r="I12" s="44" t="s">
        <v>24</v>
      </c>
      <c r="J12" s="45" t="s">
        <v>21</v>
      </c>
      <c r="K12" s="44" t="s">
        <v>24</v>
      </c>
      <c r="L12" s="45" t="s">
        <v>21</v>
      </c>
      <c r="M12" s="44" t="s">
        <v>24</v>
      </c>
      <c r="N12" s="45" t="s">
        <v>21</v>
      </c>
      <c r="O12" s="44" t="s">
        <v>24</v>
      </c>
      <c r="P12" s="45" t="s">
        <v>21</v>
      </c>
      <c r="Q12" s="44" t="s">
        <v>24</v>
      </c>
      <c r="R12" s="45" t="s">
        <v>21</v>
      </c>
      <c r="S12" s="44" t="s">
        <v>24</v>
      </c>
      <c r="T12" s="45" t="s">
        <v>21</v>
      </c>
      <c r="U12" s="44" t="s">
        <v>24</v>
      </c>
      <c r="V12" s="45" t="s">
        <v>21</v>
      </c>
      <c r="W12" s="44" t="s">
        <v>24</v>
      </c>
      <c r="X12" s="45" t="s">
        <v>21</v>
      </c>
      <c r="Y12" s="44" t="s">
        <v>24</v>
      </c>
      <c r="Z12" s="45" t="s">
        <v>21</v>
      </c>
      <c r="AA12" s="44" t="s">
        <v>24</v>
      </c>
      <c r="AB12" s="45" t="s">
        <v>21</v>
      </c>
      <c r="AC12" s="44" t="s">
        <v>24</v>
      </c>
      <c r="AD12" s="45" t="s">
        <v>21</v>
      </c>
      <c r="AE12" s="44" t="s">
        <v>24</v>
      </c>
      <c r="AF12" s="45" t="s">
        <v>21</v>
      </c>
      <c r="AG12" s="44" t="s">
        <v>24</v>
      </c>
      <c r="AH12" s="45" t="s">
        <v>21</v>
      </c>
      <c r="AI12" s="44" t="s">
        <v>24</v>
      </c>
      <c r="AJ12" s="45" t="s">
        <v>21</v>
      </c>
      <c r="AK12" s="44" t="s">
        <v>24</v>
      </c>
      <c r="AL12" s="45" t="s">
        <v>21</v>
      </c>
      <c r="AM12" s="44" t="s">
        <v>24</v>
      </c>
      <c r="AN12" s="45" t="s">
        <v>21</v>
      </c>
      <c r="AO12" s="44" t="s">
        <v>24</v>
      </c>
      <c r="AP12" s="45" t="s">
        <v>21</v>
      </c>
      <c r="AQ12" s="44" t="s">
        <v>24</v>
      </c>
      <c r="AR12" s="46" t="s">
        <v>32</v>
      </c>
      <c r="AS12" s="43" t="s">
        <v>15</v>
      </c>
      <c r="AT12" s="44" t="s">
        <v>16</v>
      </c>
      <c r="AU12" s="46" t="s">
        <v>15</v>
      </c>
      <c r="AV12" s="43" t="s">
        <v>16</v>
      </c>
      <c r="AW12" s="44" t="s">
        <v>33</v>
      </c>
      <c r="AX12" s="46" t="s">
        <v>34</v>
      </c>
      <c r="AY12" s="43" t="s">
        <v>2</v>
      </c>
      <c r="AZ12" s="43" t="s">
        <v>25</v>
      </c>
      <c r="BA12" s="43" t="s">
        <v>2</v>
      </c>
      <c r="BB12" s="43" t="s">
        <v>35</v>
      </c>
      <c r="BC12" s="43" t="s">
        <v>2</v>
      </c>
      <c r="BD12" s="43" t="s">
        <v>27</v>
      </c>
      <c r="BE12" s="43" t="s">
        <v>2</v>
      </c>
      <c r="BF12" s="43" t="s">
        <v>26</v>
      </c>
      <c r="BG12" s="43" t="s">
        <v>2</v>
      </c>
      <c r="BH12" s="43" t="s">
        <v>81</v>
      </c>
      <c r="BK12" s="47"/>
      <c r="BL12" s="47"/>
    </row>
    <row r="13" spans="2:64 16310:16312" x14ac:dyDescent="0.25">
      <c r="B13" s="21" t="str">
        <f>Février!B13</f>
        <v xml:space="preserve"> </v>
      </c>
      <c r="C13" s="48"/>
      <c r="D13" s="49"/>
      <c r="E13" s="50">
        <f>IF(AND(ISBLANK(A13),B13&gt;"*"),COUNTIF($H$12:$AG$12,"M")-IF(AND(ISNUMBER($C13),$C13&gt;0),NETWORKDAYS($I$9,$C13,$I$2:$I$6)-1,0)-IF(AND(ISNUMBER($D13),$D13&gt;0),NETWORKDAYS($D13,$AG$9,$I$2:$I$6)-1,0),0)</f>
        <v>0</v>
      </c>
      <c r="F13" s="50">
        <f>IF(AND(ISBLANK(A13),B13&gt;"*"),COUNTIF($H$12:$AG$12,"M")-IF(AND(ISNUMBER($C13),$C13&gt;0),NETWORKDAYS($I$9,$C13,$I$2:$I$6)-1,0)-IF(AND(ISNUMBER($D13),$D13&gt;0),NETWORKDAYS($D13,$AG$9,$I$2:$I$6)-1,0),0)</f>
        <v>0</v>
      </c>
      <c r="G13" s="50">
        <f>E13+F13</f>
        <v>0</v>
      </c>
      <c r="H13" s="51"/>
      <c r="I13" s="52"/>
      <c r="J13" s="53"/>
      <c r="K13" s="52"/>
      <c r="L13" s="53"/>
      <c r="M13" s="52"/>
      <c r="N13" s="53"/>
      <c r="O13" s="52"/>
      <c r="P13" s="53"/>
      <c r="Q13" s="52"/>
      <c r="R13" s="53"/>
      <c r="S13" s="52"/>
      <c r="T13" s="53"/>
      <c r="U13" s="52"/>
      <c r="V13" s="53"/>
      <c r="W13" s="52"/>
      <c r="X13" s="53"/>
      <c r="Y13" s="52"/>
      <c r="Z13" s="53"/>
      <c r="AA13" s="52"/>
      <c r="AB13" s="53"/>
      <c r="AC13" s="52"/>
      <c r="AD13" s="53"/>
      <c r="AE13" s="52"/>
      <c r="AF13" s="53"/>
      <c r="AG13" s="52"/>
      <c r="AH13" s="53"/>
      <c r="AI13" s="52"/>
      <c r="AJ13" s="53"/>
      <c r="AK13" s="52"/>
      <c r="AL13" s="53"/>
      <c r="AM13" s="52"/>
      <c r="AN13" s="53"/>
      <c r="AO13" s="52"/>
      <c r="AP13" s="53"/>
      <c r="AQ13" s="52"/>
      <c r="AR13" s="54">
        <f>COUNTIF(H13:AQ13,"*")</f>
        <v>0</v>
      </c>
      <c r="AS13" s="50">
        <f>COUNTIFS($H$12:$AQ$12,"M",$H13:$AQ13,"*")</f>
        <v>0</v>
      </c>
      <c r="AT13" s="55">
        <f>COUNTIFS($H$12:$AQ$12,"A",$H13:$AQ13,"*")</f>
        <v>0</v>
      </c>
      <c r="AU13" s="56">
        <f>IFERROR(AS13/$C$7,0)</f>
        <v>0</v>
      </c>
      <c r="AV13" s="57">
        <f>IFERROR(AT13/$C$8,0)</f>
        <v>0</v>
      </c>
      <c r="AW13" s="58">
        <f>IFERROR(AR13/$C$9,0)</f>
        <v>0</v>
      </c>
      <c r="AX13" s="54">
        <f>COUNTIF($H13:$AQ13,"M")</f>
        <v>0</v>
      </c>
      <c r="AY13" s="59">
        <f>IFERROR(AX13/$AR13,0)</f>
        <v>0</v>
      </c>
      <c r="AZ13" s="54">
        <f>COUNTIF($H13:$AQ13,"RDV")</f>
        <v>0</v>
      </c>
      <c r="BA13" s="59">
        <f t="shared" ref="BA13:BA52" si="0">IFERROR(AZ13/$AR13,0)</f>
        <v>0</v>
      </c>
      <c r="BB13" s="54">
        <f>COUNTIF($H13:$AQ13,"A")</f>
        <v>0</v>
      </c>
      <c r="BC13" s="59">
        <f t="shared" ref="BC13:BC52" si="1">IFERROR(BB13/$AR13,0)</f>
        <v>0</v>
      </c>
      <c r="BD13" s="54">
        <f>COUNTIF($H13:$AQ13,"NJ")</f>
        <v>0</v>
      </c>
      <c r="BE13" s="59">
        <f t="shared" ref="BE13:BE52" si="2">IFERROR(BD13/$AR13,0)</f>
        <v>0</v>
      </c>
      <c r="BF13" s="54">
        <f>COUNTIF($H13:$AQ13,"C")</f>
        <v>0</v>
      </c>
      <c r="BG13" s="59">
        <f t="shared" ref="BG13:BG52" si="3">IFERROR(BF13/AR13,0)</f>
        <v>0</v>
      </c>
      <c r="BH13" s="129"/>
      <c r="BL13" s="13"/>
    </row>
    <row r="14" spans="2:64 16310:16312" x14ac:dyDescent="0.25">
      <c r="B14" s="21" t="str">
        <f>Février!B14</f>
        <v xml:space="preserve"> </v>
      </c>
      <c r="C14" s="48"/>
      <c r="D14" s="48"/>
      <c r="E14" s="50">
        <f t="shared" ref="E14:E52" si="4">IF(AND(ISBLANK(A14),B14&gt;"*"),COUNTIF($H$12:$AG$12,"M")-IF(AND(ISNUMBER($C14),$C14&gt;0),NETWORKDAYS($I$9,$C14,$I$2:$I$6)-1,0)-IF(AND(ISNUMBER($D14),$D14&gt;0),NETWORKDAYS($D14,$AG$9,$I$2:$I$6)-1,0),0)</f>
        <v>0</v>
      </c>
      <c r="F14" s="50">
        <f t="shared" ref="F14:F52" si="5">IF(AND(ISBLANK(A14),B14&gt;"*"),COUNTIF($H$12:$AG$12,"M")-IF(AND(ISNUMBER($C14),$C14&gt;0),NETWORKDAYS($I$9,$C14,$I$2:$I$6)-1,0)-IF(AND(ISNUMBER($D14),$D14&gt;0),NETWORKDAYS($D14,$AG$9,$I$2:$I$6)-1,0),0)</f>
        <v>0</v>
      </c>
      <c r="G14" s="50">
        <f t="shared" ref="G14:G52" si="6">E14+F14</f>
        <v>0</v>
      </c>
      <c r="H14" s="51"/>
      <c r="I14" s="52"/>
      <c r="J14" s="53"/>
      <c r="K14" s="52"/>
      <c r="L14" s="53"/>
      <c r="M14" s="52"/>
      <c r="N14" s="53"/>
      <c r="O14" s="52"/>
      <c r="P14" s="53"/>
      <c r="Q14" s="52"/>
      <c r="R14" s="53"/>
      <c r="S14" s="52"/>
      <c r="T14" s="53"/>
      <c r="U14" s="52"/>
      <c r="V14" s="53"/>
      <c r="W14" s="52"/>
      <c r="X14" s="53"/>
      <c r="Y14" s="52"/>
      <c r="Z14" s="53"/>
      <c r="AA14" s="52"/>
      <c r="AB14" s="53"/>
      <c r="AC14" s="52"/>
      <c r="AD14" s="53"/>
      <c r="AE14" s="52"/>
      <c r="AF14" s="53"/>
      <c r="AG14" s="52"/>
      <c r="AH14" s="53"/>
      <c r="AI14" s="52"/>
      <c r="AJ14" s="53"/>
      <c r="AK14" s="52"/>
      <c r="AL14" s="53"/>
      <c r="AM14" s="52"/>
      <c r="AN14" s="53"/>
      <c r="AO14" s="52"/>
      <c r="AP14" s="53"/>
      <c r="AQ14" s="52"/>
      <c r="AR14" s="54">
        <f t="shared" ref="AR14:AR52" si="7">COUNTIF(H14:AQ14,"*")</f>
        <v>0</v>
      </c>
      <c r="AS14" s="50">
        <f t="shared" ref="AS14:AS52" si="8">COUNTIFS($H$12:$AQ$12,"M",$H14:$AQ14,"*")</f>
        <v>0</v>
      </c>
      <c r="AT14" s="55">
        <f t="shared" ref="AT14:AT52" si="9">COUNTIFS($H$12:$AQ$12,"A",$H14:$AQ14,"*")</f>
        <v>0</v>
      </c>
      <c r="AU14" s="56">
        <f t="shared" ref="AU14:AU52" si="10">IFERROR(AS14/$C$7,0)</f>
        <v>0</v>
      </c>
      <c r="AV14" s="57">
        <f t="shared" ref="AV14:AV52" si="11">IFERROR(AT14/$C$8,0)</f>
        <v>0</v>
      </c>
      <c r="AW14" s="58">
        <f t="shared" ref="AW14:AW52" si="12">IFERROR(AR14/$C$9,0)</f>
        <v>0</v>
      </c>
      <c r="AX14" s="54">
        <f t="shared" ref="AX14:AX52" si="13">COUNTIF($H14:$AQ14,"M")</f>
        <v>0</v>
      </c>
      <c r="AY14" s="59">
        <f t="shared" ref="AY13:AY52" si="14">IFERROR(AX14/$AR14,0)</f>
        <v>0</v>
      </c>
      <c r="AZ14" s="54">
        <f t="shared" ref="AZ14:AZ52" si="15">COUNTIF($H14:$AQ14,"RDV")</f>
        <v>0</v>
      </c>
      <c r="BA14" s="59">
        <f t="shared" si="0"/>
        <v>0</v>
      </c>
      <c r="BB14" s="54">
        <f t="shared" ref="BB14:BB52" si="16">COUNTIF($H14:$AQ14,"A")</f>
        <v>0</v>
      </c>
      <c r="BC14" s="59">
        <f t="shared" si="1"/>
        <v>0</v>
      </c>
      <c r="BD14" s="54">
        <f t="shared" ref="BD14:BD52" si="17">COUNTIF($H14:$AQ14,"NJ")</f>
        <v>0</v>
      </c>
      <c r="BE14" s="59">
        <f t="shared" si="2"/>
        <v>0</v>
      </c>
      <c r="BF14" s="54">
        <f>COUNTIF($H14:$AQ14,"C")</f>
        <v>0</v>
      </c>
      <c r="BG14" s="59">
        <f t="shared" si="3"/>
        <v>0</v>
      </c>
      <c r="BH14" s="129"/>
      <c r="XCH14" s="10" t="s">
        <v>28</v>
      </c>
      <c r="XCJ14" s="10" t="s">
        <v>28</v>
      </c>
    </row>
    <row r="15" spans="2:64 16310:16312" x14ac:dyDescent="0.25">
      <c r="B15" s="21" t="str">
        <f>Février!B15</f>
        <v xml:space="preserve"> </v>
      </c>
      <c r="C15" s="48"/>
      <c r="D15" s="48"/>
      <c r="E15" s="50">
        <f t="shared" si="4"/>
        <v>0</v>
      </c>
      <c r="F15" s="50">
        <f t="shared" si="5"/>
        <v>0</v>
      </c>
      <c r="G15" s="50">
        <f t="shared" si="6"/>
        <v>0</v>
      </c>
      <c r="H15" s="51"/>
      <c r="I15" s="52"/>
      <c r="J15" s="53"/>
      <c r="K15" s="52"/>
      <c r="L15" s="53"/>
      <c r="M15" s="52"/>
      <c r="N15" s="53"/>
      <c r="O15" s="52"/>
      <c r="P15" s="53"/>
      <c r="Q15" s="52"/>
      <c r="R15" s="53"/>
      <c r="S15" s="52"/>
      <c r="T15" s="53"/>
      <c r="U15" s="52"/>
      <c r="V15" s="53"/>
      <c r="W15" s="52"/>
      <c r="X15" s="53"/>
      <c r="Y15" s="52"/>
      <c r="Z15" s="53"/>
      <c r="AA15" s="52"/>
      <c r="AB15" s="53"/>
      <c r="AC15" s="52"/>
      <c r="AD15" s="53"/>
      <c r="AE15" s="52"/>
      <c r="AF15" s="53"/>
      <c r="AG15" s="52"/>
      <c r="AH15" s="53"/>
      <c r="AI15" s="52"/>
      <c r="AJ15" s="53"/>
      <c r="AK15" s="52"/>
      <c r="AL15" s="53"/>
      <c r="AM15" s="52"/>
      <c r="AN15" s="53"/>
      <c r="AO15" s="52"/>
      <c r="AP15" s="53"/>
      <c r="AQ15" s="52"/>
      <c r="AR15" s="54">
        <f t="shared" si="7"/>
        <v>0</v>
      </c>
      <c r="AS15" s="50">
        <f t="shared" si="8"/>
        <v>0</v>
      </c>
      <c r="AT15" s="55">
        <f t="shared" si="9"/>
        <v>0</v>
      </c>
      <c r="AU15" s="56">
        <f t="shared" si="10"/>
        <v>0</v>
      </c>
      <c r="AV15" s="57">
        <f t="shared" si="11"/>
        <v>0</v>
      </c>
      <c r="AW15" s="58">
        <f t="shared" si="12"/>
        <v>0</v>
      </c>
      <c r="AX15" s="54">
        <f t="shared" si="13"/>
        <v>0</v>
      </c>
      <c r="AY15" s="59">
        <f t="shared" si="14"/>
        <v>0</v>
      </c>
      <c r="AZ15" s="54">
        <f t="shared" si="15"/>
        <v>0</v>
      </c>
      <c r="BA15" s="59">
        <f t="shared" si="0"/>
        <v>0</v>
      </c>
      <c r="BB15" s="54">
        <f t="shared" si="16"/>
        <v>0</v>
      </c>
      <c r="BC15" s="59">
        <f t="shared" si="1"/>
        <v>0</v>
      </c>
      <c r="BD15" s="54">
        <f t="shared" si="17"/>
        <v>0</v>
      </c>
      <c r="BE15" s="59">
        <f t="shared" si="2"/>
        <v>0</v>
      </c>
      <c r="BF15" s="54">
        <f t="shared" ref="BF14:BF52" si="18">COUNTIF($H15:$AQ15,"C")</f>
        <v>0</v>
      </c>
      <c r="BG15" s="59">
        <f t="shared" si="3"/>
        <v>0</v>
      </c>
      <c r="BH15" s="129"/>
    </row>
    <row r="16" spans="2:64 16310:16312" x14ac:dyDescent="0.25">
      <c r="B16" s="21" t="str">
        <f>Février!B16</f>
        <v xml:space="preserve"> </v>
      </c>
      <c r="C16" s="48"/>
      <c r="D16" s="48"/>
      <c r="E16" s="50">
        <f t="shared" si="4"/>
        <v>0</v>
      </c>
      <c r="F16" s="50">
        <f t="shared" si="5"/>
        <v>0</v>
      </c>
      <c r="G16" s="50">
        <f t="shared" si="6"/>
        <v>0</v>
      </c>
      <c r="H16" s="51"/>
      <c r="I16" s="52"/>
      <c r="J16" s="53"/>
      <c r="K16" s="52"/>
      <c r="L16" s="53"/>
      <c r="M16" s="52"/>
      <c r="N16" s="53"/>
      <c r="O16" s="52"/>
      <c r="P16" s="53"/>
      <c r="Q16" s="52"/>
      <c r="R16" s="53"/>
      <c r="S16" s="52"/>
      <c r="T16" s="53"/>
      <c r="U16" s="52"/>
      <c r="V16" s="53"/>
      <c r="W16" s="52"/>
      <c r="X16" s="53"/>
      <c r="Y16" s="52"/>
      <c r="Z16" s="53"/>
      <c r="AA16" s="52"/>
      <c r="AB16" s="53"/>
      <c r="AC16" s="52"/>
      <c r="AD16" s="53"/>
      <c r="AE16" s="52"/>
      <c r="AF16" s="53"/>
      <c r="AG16" s="52"/>
      <c r="AH16" s="53"/>
      <c r="AI16" s="52"/>
      <c r="AJ16" s="53"/>
      <c r="AK16" s="52"/>
      <c r="AL16" s="53"/>
      <c r="AM16" s="52"/>
      <c r="AN16" s="53"/>
      <c r="AO16" s="52"/>
      <c r="AP16" s="53"/>
      <c r="AQ16" s="52"/>
      <c r="AR16" s="54">
        <f t="shared" si="7"/>
        <v>0</v>
      </c>
      <c r="AS16" s="50">
        <f t="shared" si="8"/>
        <v>0</v>
      </c>
      <c r="AT16" s="55">
        <f t="shared" si="9"/>
        <v>0</v>
      </c>
      <c r="AU16" s="56">
        <f t="shared" si="10"/>
        <v>0</v>
      </c>
      <c r="AV16" s="57">
        <f t="shared" si="11"/>
        <v>0</v>
      </c>
      <c r="AW16" s="58">
        <f t="shared" si="12"/>
        <v>0</v>
      </c>
      <c r="AX16" s="54">
        <f t="shared" si="13"/>
        <v>0</v>
      </c>
      <c r="AY16" s="59">
        <f t="shared" si="14"/>
        <v>0</v>
      </c>
      <c r="AZ16" s="54">
        <f t="shared" si="15"/>
        <v>0</v>
      </c>
      <c r="BA16" s="59">
        <f t="shared" si="0"/>
        <v>0</v>
      </c>
      <c r="BB16" s="54">
        <f t="shared" si="16"/>
        <v>0</v>
      </c>
      <c r="BC16" s="59">
        <f t="shared" si="1"/>
        <v>0</v>
      </c>
      <c r="BD16" s="54">
        <f t="shared" si="17"/>
        <v>0</v>
      </c>
      <c r="BE16" s="59">
        <f t="shared" si="2"/>
        <v>0</v>
      </c>
      <c r="BF16" s="54">
        <f t="shared" si="18"/>
        <v>0</v>
      </c>
      <c r="BG16" s="59">
        <f t="shared" si="3"/>
        <v>0</v>
      </c>
      <c r="BH16" s="129"/>
    </row>
    <row r="17" spans="2:60" x14ac:dyDescent="0.25">
      <c r="B17" s="21" t="str">
        <f>Février!B17</f>
        <v xml:space="preserve"> </v>
      </c>
      <c r="C17" s="48"/>
      <c r="D17" s="48"/>
      <c r="E17" s="50">
        <f t="shared" si="4"/>
        <v>0</v>
      </c>
      <c r="F17" s="50">
        <f t="shared" si="5"/>
        <v>0</v>
      </c>
      <c r="G17" s="50">
        <f t="shared" si="6"/>
        <v>0</v>
      </c>
      <c r="H17" s="51"/>
      <c r="I17" s="52"/>
      <c r="J17" s="53"/>
      <c r="K17" s="52"/>
      <c r="L17" s="53"/>
      <c r="M17" s="52"/>
      <c r="N17" s="53"/>
      <c r="O17" s="52"/>
      <c r="P17" s="53"/>
      <c r="Q17" s="52"/>
      <c r="R17" s="53"/>
      <c r="S17" s="52"/>
      <c r="T17" s="53"/>
      <c r="U17" s="52"/>
      <c r="V17" s="53"/>
      <c r="W17" s="52"/>
      <c r="X17" s="53"/>
      <c r="Y17" s="52"/>
      <c r="Z17" s="53"/>
      <c r="AA17" s="52"/>
      <c r="AB17" s="53"/>
      <c r="AC17" s="52"/>
      <c r="AD17" s="53"/>
      <c r="AE17" s="52"/>
      <c r="AF17" s="53"/>
      <c r="AG17" s="52"/>
      <c r="AH17" s="53"/>
      <c r="AI17" s="52"/>
      <c r="AJ17" s="53"/>
      <c r="AK17" s="52"/>
      <c r="AL17" s="53"/>
      <c r="AM17" s="52"/>
      <c r="AN17" s="53"/>
      <c r="AO17" s="52"/>
      <c r="AP17" s="53"/>
      <c r="AQ17" s="52"/>
      <c r="AR17" s="54">
        <f t="shared" si="7"/>
        <v>0</v>
      </c>
      <c r="AS17" s="50">
        <f t="shared" si="8"/>
        <v>0</v>
      </c>
      <c r="AT17" s="55">
        <f t="shared" si="9"/>
        <v>0</v>
      </c>
      <c r="AU17" s="56">
        <f t="shared" si="10"/>
        <v>0</v>
      </c>
      <c r="AV17" s="57">
        <f t="shared" si="11"/>
        <v>0</v>
      </c>
      <c r="AW17" s="58">
        <f t="shared" si="12"/>
        <v>0</v>
      </c>
      <c r="AX17" s="54">
        <f t="shared" si="13"/>
        <v>0</v>
      </c>
      <c r="AY17" s="59">
        <f t="shared" si="14"/>
        <v>0</v>
      </c>
      <c r="AZ17" s="54">
        <f t="shared" si="15"/>
        <v>0</v>
      </c>
      <c r="BA17" s="59">
        <f t="shared" si="0"/>
        <v>0</v>
      </c>
      <c r="BB17" s="54">
        <f t="shared" si="16"/>
        <v>0</v>
      </c>
      <c r="BC17" s="59">
        <f t="shared" si="1"/>
        <v>0</v>
      </c>
      <c r="BD17" s="54">
        <f t="shared" si="17"/>
        <v>0</v>
      </c>
      <c r="BE17" s="59">
        <f t="shared" si="2"/>
        <v>0</v>
      </c>
      <c r="BF17" s="54">
        <f t="shared" si="18"/>
        <v>0</v>
      </c>
      <c r="BG17" s="59">
        <f t="shared" si="3"/>
        <v>0</v>
      </c>
      <c r="BH17" s="129"/>
    </row>
    <row r="18" spans="2:60" x14ac:dyDescent="0.25">
      <c r="B18" s="21" t="str">
        <f>Février!B18</f>
        <v xml:space="preserve"> </v>
      </c>
      <c r="C18" s="48"/>
      <c r="D18" s="48"/>
      <c r="E18" s="50">
        <f t="shared" si="4"/>
        <v>0</v>
      </c>
      <c r="F18" s="50">
        <f t="shared" si="5"/>
        <v>0</v>
      </c>
      <c r="G18" s="50">
        <f t="shared" si="6"/>
        <v>0</v>
      </c>
      <c r="H18" s="51"/>
      <c r="I18" s="52"/>
      <c r="J18" s="53"/>
      <c r="K18" s="52"/>
      <c r="L18" s="53"/>
      <c r="M18" s="52"/>
      <c r="N18" s="53"/>
      <c r="O18" s="52"/>
      <c r="P18" s="53"/>
      <c r="Q18" s="52"/>
      <c r="R18" s="53"/>
      <c r="S18" s="52"/>
      <c r="T18" s="53"/>
      <c r="U18" s="52"/>
      <c r="V18" s="53"/>
      <c r="W18" s="52"/>
      <c r="X18" s="53"/>
      <c r="Y18" s="52"/>
      <c r="Z18" s="53"/>
      <c r="AA18" s="52"/>
      <c r="AB18" s="53"/>
      <c r="AC18" s="52"/>
      <c r="AD18" s="53"/>
      <c r="AE18" s="52"/>
      <c r="AF18" s="53"/>
      <c r="AG18" s="52"/>
      <c r="AH18" s="53"/>
      <c r="AI18" s="52"/>
      <c r="AJ18" s="53"/>
      <c r="AK18" s="52"/>
      <c r="AL18" s="53"/>
      <c r="AM18" s="52"/>
      <c r="AN18" s="53"/>
      <c r="AO18" s="52"/>
      <c r="AP18" s="53"/>
      <c r="AQ18" s="52"/>
      <c r="AR18" s="54">
        <f t="shared" si="7"/>
        <v>0</v>
      </c>
      <c r="AS18" s="50">
        <f t="shared" si="8"/>
        <v>0</v>
      </c>
      <c r="AT18" s="55">
        <f t="shared" si="9"/>
        <v>0</v>
      </c>
      <c r="AU18" s="56">
        <f t="shared" si="10"/>
        <v>0</v>
      </c>
      <c r="AV18" s="57">
        <f t="shared" si="11"/>
        <v>0</v>
      </c>
      <c r="AW18" s="58">
        <f t="shared" si="12"/>
        <v>0</v>
      </c>
      <c r="AX18" s="54">
        <f t="shared" si="13"/>
        <v>0</v>
      </c>
      <c r="AY18" s="59">
        <f t="shared" si="14"/>
        <v>0</v>
      </c>
      <c r="AZ18" s="54">
        <f t="shared" si="15"/>
        <v>0</v>
      </c>
      <c r="BA18" s="59">
        <f t="shared" si="0"/>
        <v>0</v>
      </c>
      <c r="BB18" s="54">
        <f t="shared" si="16"/>
        <v>0</v>
      </c>
      <c r="BC18" s="59">
        <f t="shared" si="1"/>
        <v>0</v>
      </c>
      <c r="BD18" s="54">
        <f t="shared" si="17"/>
        <v>0</v>
      </c>
      <c r="BE18" s="59">
        <f t="shared" si="2"/>
        <v>0</v>
      </c>
      <c r="BF18" s="54">
        <f t="shared" si="18"/>
        <v>0</v>
      </c>
      <c r="BG18" s="59">
        <f t="shared" si="3"/>
        <v>0</v>
      </c>
      <c r="BH18" s="129"/>
    </row>
    <row r="19" spans="2:60" x14ac:dyDescent="0.25">
      <c r="B19" s="21" t="str">
        <f>Février!B19</f>
        <v xml:space="preserve"> </v>
      </c>
      <c r="C19" s="48"/>
      <c r="D19" s="48"/>
      <c r="E19" s="50">
        <f t="shared" si="4"/>
        <v>0</v>
      </c>
      <c r="F19" s="50">
        <f t="shared" si="5"/>
        <v>0</v>
      </c>
      <c r="G19" s="50">
        <f t="shared" si="6"/>
        <v>0</v>
      </c>
      <c r="H19" s="51"/>
      <c r="I19" s="52"/>
      <c r="J19" s="53"/>
      <c r="K19" s="52"/>
      <c r="L19" s="53"/>
      <c r="M19" s="52"/>
      <c r="N19" s="53"/>
      <c r="O19" s="52"/>
      <c r="P19" s="53"/>
      <c r="Q19" s="52"/>
      <c r="R19" s="53"/>
      <c r="S19" s="52"/>
      <c r="T19" s="53"/>
      <c r="U19" s="52"/>
      <c r="V19" s="53"/>
      <c r="W19" s="52"/>
      <c r="X19" s="53"/>
      <c r="Y19" s="52"/>
      <c r="Z19" s="53"/>
      <c r="AA19" s="52"/>
      <c r="AB19" s="53"/>
      <c r="AC19" s="52"/>
      <c r="AD19" s="53"/>
      <c r="AE19" s="52"/>
      <c r="AF19" s="53"/>
      <c r="AG19" s="52"/>
      <c r="AH19" s="53"/>
      <c r="AI19" s="52"/>
      <c r="AJ19" s="53"/>
      <c r="AK19" s="52"/>
      <c r="AL19" s="53"/>
      <c r="AM19" s="52"/>
      <c r="AN19" s="53"/>
      <c r="AO19" s="52"/>
      <c r="AP19" s="53"/>
      <c r="AQ19" s="52"/>
      <c r="AR19" s="54">
        <f t="shared" si="7"/>
        <v>0</v>
      </c>
      <c r="AS19" s="50">
        <f t="shared" si="8"/>
        <v>0</v>
      </c>
      <c r="AT19" s="55">
        <f t="shared" si="9"/>
        <v>0</v>
      </c>
      <c r="AU19" s="56">
        <f t="shared" si="10"/>
        <v>0</v>
      </c>
      <c r="AV19" s="57">
        <f t="shared" si="11"/>
        <v>0</v>
      </c>
      <c r="AW19" s="58">
        <f t="shared" si="12"/>
        <v>0</v>
      </c>
      <c r="AX19" s="54">
        <f t="shared" si="13"/>
        <v>0</v>
      </c>
      <c r="AY19" s="59">
        <f t="shared" si="14"/>
        <v>0</v>
      </c>
      <c r="AZ19" s="54">
        <f t="shared" si="15"/>
        <v>0</v>
      </c>
      <c r="BA19" s="59">
        <f t="shared" si="0"/>
        <v>0</v>
      </c>
      <c r="BB19" s="54">
        <f t="shared" si="16"/>
        <v>0</v>
      </c>
      <c r="BC19" s="59">
        <f t="shared" si="1"/>
        <v>0</v>
      </c>
      <c r="BD19" s="54">
        <f t="shared" si="17"/>
        <v>0</v>
      </c>
      <c r="BE19" s="59">
        <f t="shared" si="2"/>
        <v>0</v>
      </c>
      <c r="BF19" s="54">
        <f t="shared" si="18"/>
        <v>0</v>
      </c>
      <c r="BG19" s="59">
        <f t="shared" si="3"/>
        <v>0</v>
      </c>
      <c r="BH19" s="129"/>
    </row>
    <row r="20" spans="2:60" x14ac:dyDescent="0.25">
      <c r="B20" s="21" t="str">
        <f>Février!B20</f>
        <v xml:space="preserve"> </v>
      </c>
      <c r="C20" s="48"/>
      <c r="D20" s="48"/>
      <c r="E20" s="50">
        <f t="shared" si="4"/>
        <v>0</v>
      </c>
      <c r="F20" s="50">
        <f t="shared" si="5"/>
        <v>0</v>
      </c>
      <c r="G20" s="50">
        <f t="shared" si="6"/>
        <v>0</v>
      </c>
      <c r="H20" s="51"/>
      <c r="I20" s="52"/>
      <c r="J20" s="53"/>
      <c r="K20" s="52"/>
      <c r="L20" s="53"/>
      <c r="M20" s="52"/>
      <c r="N20" s="53"/>
      <c r="O20" s="52"/>
      <c r="P20" s="53"/>
      <c r="Q20" s="52"/>
      <c r="R20" s="53"/>
      <c r="S20" s="52"/>
      <c r="T20" s="53"/>
      <c r="U20" s="52"/>
      <c r="V20" s="53"/>
      <c r="W20" s="52"/>
      <c r="X20" s="53"/>
      <c r="Y20" s="52"/>
      <c r="Z20" s="53"/>
      <c r="AA20" s="52"/>
      <c r="AB20" s="53"/>
      <c r="AC20" s="52"/>
      <c r="AD20" s="53"/>
      <c r="AE20" s="52"/>
      <c r="AF20" s="53"/>
      <c r="AG20" s="52"/>
      <c r="AH20" s="53"/>
      <c r="AI20" s="52"/>
      <c r="AJ20" s="53"/>
      <c r="AK20" s="52"/>
      <c r="AL20" s="53"/>
      <c r="AM20" s="52"/>
      <c r="AN20" s="53"/>
      <c r="AO20" s="52"/>
      <c r="AP20" s="53"/>
      <c r="AQ20" s="52"/>
      <c r="AR20" s="54">
        <f t="shared" si="7"/>
        <v>0</v>
      </c>
      <c r="AS20" s="50">
        <f t="shared" si="8"/>
        <v>0</v>
      </c>
      <c r="AT20" s="55">
        <f t="shared" si="9"/>
        <v>0</v>
      </c>
      <c r="AU20" s="56">
        <f t="shared" si="10"/>
        <v>0</v>
      </c>
      <c r="AV20" s="57">
        <f t="shared" si="11"/>
        <v>0</v>
      </c>
      <c r="AW20" s="58">
        <f t="shared" si="12"/>
        <v>0</v>
      </c>
      <c r="AX20" s="54">
        <f t="shared" si="13"/>
        <v>0</v>
      </c>
      <c r="AY20" s="59">
        <f t="shared" si="14"/>
        <v>0</v>
      </c>
      <c r="AZ20" s="54">
        <f t="shared" si="15"/>
        <v>0</v>
      </c>
      <c r="BA20" s="59">
        <f t="shared" si="0"/>
        <v>0</v>
      </c>
      <c r="BB20" s="54">
        <f t="shared" si="16"/>
        <v>0</v>
      </c>
      <c r="BC20" s="59">
        <f t="shared" si="1"/>
        <v>0</v>
      </c>
      <c r="BD20" s="54">
        <f t="shared" si="17"/>
        <v>0</v>
      </c>
      <c r="BE20" s="59">
        <f t="shared" si="2"/>
        <v>0</v>
      </c>
      <c r="BF20" s="54">
        <f t="shared" si="18"/>
        <v>0</v>
      </c>
      <c r="BG20" s="59">
        <f t="shared" si="3"/>
        <v>0</v>
      </c>
      <c r="BH20" s="129"/>
    </row>
    <row r="21" spans="2:60" x14ac:dyDescent="0.25">
      <c r="B21" s="21" t="str">
        <f>Février!B21</f>
        <v xml:space="preserve"> </v>
      </c>
      <c r="C21" s="48"/>
      <c r="D21" s="48"/>
      <c r="E21" s="50">
        <f t="shared" si="4"/>
        <v>0</v>
      </c>
      <c r="F21" s="50">
        <f t="shared" si="5"/>
        <v>0</v>
      </c>
      <c r="G21" s="50">
        <f t="shared" si="6"/>
        <v>0</v>
      </c>
      <c r="H21" s="51"/>
      <c r="I21" s="52"/>
      <c r="J21" s="53"/>
      <c r="K21" s="52"/>
      <c r="L21" s="53"/>
      <c r="M21" s="52"/>
      <c r="N21" s="53"/>
      <c r="O21" s="52"/>
      <c r="P21" s="53"/>
      <c r="Q21" s="52"/>
      <c r="R21" s="53"/>
      <c r="S21" s="52"/>
      <c r="T21" s="53"/>
      <c r="U21" s="52"/>
      <c r="V21" s="53"/>
      <c r="W21" s="52"/>
      <c r="X21" s="53"/>
      <c r="Y21" s="52"/>
      <c r="Z21" s="53"/>
      <c r="AA21" s="52"/>
      <c r="AB21" s="53"/>
      <c r="AC21" s="52"/>
      <c r="AD21" s="53"/>
      <c r="AE21" s="52"/>
      <c r="AF21" s="53"/>
      <c r="AG21" s="52"/>
      <c r="AH21" s="53"/>
      <c r="AI21" s="52"/>
      <c r="AJ21" s="53"/>
      <c r="AK21" s="52"/>
      <c r="AL21" s="53"/>
      <c r="AM21" s="52"/>
      <c r="AN21" s="53"/>
      <c r="AO21" s="52"/>
      <c r="AP21" s="53"/>
      <c r="AQ21" s="52"/>
      <c r="AR21" s="54">
        <f t="shared" si="7"/>
        <v>0</v>
      </c>
      <c r="AS21" s="50">
        <f t="shared" si="8"/>
        <v>0</v>
      </c>
      <c r="AT21" s="55">
        <f t="shared" si="9"/>
        <v>0</v>
      </c>
      <c r="AU21" s="56">
        <f t="shared" si="10"/>
        <v>0</v>
      </c>
      <c r="AV21" s="57">
        <f t="shared" si="11"/>
        <v>0</v>
      </c>
      <c r="AW21" s="58">
        <f t="shared" si="12"/>
        <v>0</v>
      </c>
      <c r="AX21" s="54">
        <f t="shared" si="13"/>
        <v>0</v>
      </c>
      <c r="AY21" s="59">
        <f t="shared" si="14"/>
        <v>0</v>
      </c>
      <c r="AZ21" s="54">
        <f t="shared" si="15"/>
        <v>0</v>
      </c>
      <c r="BA21" s="59">
        <f t="shared" si="0"/>
        <v>0</v>
      </c>
      <c r="BB21" s="54">
        <f t="shared" si="16"/>
        <v>0</v>
      </c>
      <c r="BC21" s="59">
        <f t="shared" si="1"/>
        <v>0</v>
      </c>
      <c r="BD21" s="54">
        <f t="shared" si="17"/>
        <v>0</v>
      </c>
      <c r="BE21" s="59">
        <f t="shared" si="2"/>
        <v>0</v>
      </c>
      <c r="BF21" s="54">
        <f t="shared" si="18"/>
        <v>0</v>
      </c>
      <c r="BG21" s="59">
        <f t="shared" si="3"/>
        <v>0</v>
      </c>
      <c r="BH21" s="129"/>
    </row>
    <row r="22" spans="2:60" x14ac:dyDescent="0.25">
      <c r="B22" s="21" t="str">
        <f>Février!B22</f>
        <v xml:space="preserve"> </v>
      </c>
      <c r="C22" s="48"/>
      <c r="D22" s="48"/>
      <c r="E22" s="50">
        <f t="shared" si="4"/>
        <v>0</v>
      </c>
      <c r="F22" s="50">
        <f t="shared" si="5"/>
        <v>0</v>
      </c>
      <c r="G22" s="50">
        <f t="shared" si="6"/>
        <v>0</v>
      </c>
      <c r="H22" s="51"/>
      <c r="I22" s="52"/>
      <c r="J22" s="53"/>
      <c r="K22" s="52"/>
      <c r="L22" s="53"/>
      <c r="M22" s="52"/>
      <c r="N22" s="53"/>
      <c r="O22" s="52"/>
      <c r="P22" s="53"/>
      <c r="Q22" s="52"/>
      <c r="R22" s="53"/>
      <c r="S22" s="52"/>
      <c r="T22" s="53"/>
      <c r="U22" s="52"/>
      <c r="V22" s="53"/>
      <c r="W22" s="52"/>
      <c r="X22" s="53"/>
      <c r="Y22" s="52"/>
      <c r="Z22" s="53"/>
      <c r="AA22" s="52"/>
      <c r="AB22" s="53"/>
      <c r="AC22" s="52"/>
      <c r="AD22" s="53"/>
      <c r="AE22" s="52"/>
      <c r="AF22" s="53"/>
      <c r="AG22" s="52"/>
      <c r="AH22" s="53"/>
      <c r="AI22" s="52"/>
      <c r="AJ22" s="53"/>
      <c r="AK22" s="52"/>
      <c r="AL22" s="53"/>
      <c r="AM22" s="52"/>
      <c r="AN22" s="53"/>
      <c r="AO22" s="52"/>
      <c r="AP22" s="53"/>
      <c r="AQ22" s="52"/>
      <c r="AR22" s="54">
        <f t="shared" si="7"/>
        <v>0</v>
      </c>
      <c r="AS22" s="50">
        <f t="shared" si="8"/>
        <v>0</v>
      </c>
      <c r="AT22" s="55">
        <f t="shared" si="9"/>
        <v>0</v>
      </c>
      <c r="AU22" s="56">
        <f t="shared" si="10"/>
        <v>0</v>
      </c>
      <c r="AV22" s="57">
        <f t="shared" si="11"/>
        <v>0</v>
      </c>
      <c r="AW22" s="58">
        <f t="shared" si="12"/>
        <v>0</v>
      </c>
      <c r="AX22" s="54">
        <f t="shared" si="13"/>
        <v>0</v>
      </c>
      <c r="AY22" s="59">
        <f t="shared" si="14"/>
        <v>0</v>
      </c>
      <c r="AZ22" s="54">
        <f t="shared" si="15"/>
        <v>0</v>
      </c>
      <c r="BA22" s="59">
        <f t="shared" si="0"/>
        <v>0</v>
      </c>
      <c r="BB22" s="54">
        <f t="shared" si="16"/>
        <v>0</v>
      </c>
      <c r="BC22" s="59">
        <f t="shared" si="1"/>
        <v>0</v>
      </c>
      <c r="BD22" s="54">
        <f t="shared" si="17"/>
        <v>0</v>
      </c>
      <c r="BE22" s="59">
        <f t="shared" si="2"/>
        <v>0</v>
      </c>
      <c r="BF22" s="54">
        <f t="shared" si="18"/>
        <v>0</v>
      </c>
      <c r="BG22" s="59">
        <f t="shared" si="3"/>
        <v>0</v>
      </c>
      <c r="BH22" s="129"/>
    </row>
    <row r="23" spans="2:60" x14ac:dyDescent="0.25">
      <c r="B23" s="21" t="str">
        <f>Février!B23</f>
        <v xml:space="preserve"> </v>
      </c>
      <c r="C23" s="48"/>
      <c r="D23" s="48"/>
      <c r="E23" s="50">
        <f t="shared" si="4"/>
        <v>0</v>
      </c>
      <c r="F23" s="50">
        <f t="shared" si="5"/>
        <v>0</v>
      </c>
      <c r="G23" s="50">
        <f t="shared" si="6"/>
        <v>0</v>
      </c>
      <c r="H23" s="51"/>
      <c r="I23" s="52"/>
      <c r="J23" s="53"/>
      <c r="K23" s="52"/>
      <c r="L23" s="53"/>
      <c r="M23" s="52"/>
      <c r="N23" s="53"/>
      <c r="O23" s="52"/>
      <c r="P23" s="53"/>
      <c r="Q23" s="52"/>
      <c r="R23" s="53"/>
      <c r="S23" s="52"/>
      <c r="T23" s="53"/>
      <c r="U23" s="52"/>
      <c r="V23" s="53"/>
      <c r="W23" s="52"/>
      <c r="X23" s="53"/>
      <c r="Y23" s="52"/>
      <c r="Z23" s="53"/>
      <c r="AA23" s="52"/>
      <c r="AB23" s="53"/>
      <c r="AC23" s="52"/>
      <c r="AD23" s="53"/>
      <c r="AE23" s="52"/>
      <c r="AF23" s="53"/>
      <c r="AG23" s="52"/>
      <c r="AH23" s="53"/>
      <c r="AI23" s="52"/>
      <c r="AJ23" s="53"/>
      <c r="AK23" s="52"/>
      <c r="AL23" s="53"/>
      <c r="AM23" s="52"/>
      <c r="AN23" s="53"/>
      <c r="AO23" s="52"/>
      <c r="AP23" s="53"/>
      <c r="AQ23" s="52"/>
      <c r="AR23" s="54">
        <f t="shared" si="7"/>
        <v>0</v>
      </c>
      <c r="AS23" s="50">
        <f t="shared" si="8"/>
        <v>0</v>
      </c>
      <c r="AT23" s="55">
        <f t="shared" si="9"/>
        <v>0</v>
      </c>
      <c r="AU23" s="56">
        <f t="shared" si="10"/>
        <v>0</v>
      </c>
      <c r="AV23" s="57">
        <f t="shared" si="11"/>
        <v>0</v>
      </c>
      <c r="AW23" s="58">
        <f t="shared" si="12"/>
        <v>0</v>
      </c>
      <c r="AX23" s="54">
        <f t="shared" si="13"/>
        <v>0</v>
      </c>
      <c r="AY23" s="59">
        <f t="shared" si="14"/>
        <v>0</v>
      </c>
      <c r="AZ23" s="54">
        <f t="shared" si="15"/>
        <v>0</v>
      </c>
      <c r="BA23" s="59">
        <f t="shared" si="0"/>
        <v>0</v>
      </c>
      <c r="BB23" s="54">
        <f t="shared" si="16"/>
        <v>0</v>
      </c>
      <c r="BC23" s="59">
        <f t="shared" si="1"/>
        <v>0</v>
      </c>
      <c r="BD23" s="54">
        <f t="shared" si="17"/>
        <v>0</v>
      </c>
      <c r="BE23" s="59">
        <f t="shared" si="2"/>
        <v>0</v>
      </c>
      <c r="BF23" s="54">
        <f t="shared" si="18"/>
        <v>0</v>
      </c>
      <c r="BG23" s="59">
        <f t="shared" si="3"/>
        <v>0</v>
      </c>
      <c r="BH23" s="129"/>
    </row>
    <row r="24" spans="2:60" x14ac:dyDescent="0.25">
      <c r="B24" s="21" t="str">
        <f>Février!B24</f>
        <v xml:space="preserve"> </v>
      </c>
      <c r="C24" s="48"/>
      <c r="D24" s="48"/>
      <c r="E24" s="50">
        <f t="shared" si="4"/>
        <v>0</v>
      </c>
      <c r="F24" s="50">
        <f t="shared" si="5"/>
        <v>0</v>
      </c>
      <c r="G24" s="50">
        <f t="shared" si="6"/>
        <v>0</v>
      </c>
      <c r="H24" s="51"/>
      <c r="I24" s="52"/>
      <c r="J24" s="53"/>
      <c r="K24" s="52"/>
      <c r="L24" s="53"/>
      <c r="M24" s="52"/>
      <c r="N24" s="53"/>
      <c r="O24" s="52"/>
      <c r="P24" s="53"/>
      <c r="Q24" s="52"/>
      <c r="R24" s="53"/>
      <c r="S24" s="52"/>
      <c r="T24" s="53"/>
      <c r="U24" s="52"/>
      <c r="V24" s="53"/>
      <c r="W24" s="52"/>
      <c r="X24" s="53"/>
      <c r="Y24" s="52"/>
      <c r="Z24" s="53"/>
      <c r="AA24" s="52"/>
      <c r="AB24" s="53"/>
      <c r="AC24" s="52"/>
      <c r="AD24" s="53"/>
      <c r="AE24" s="52"/>
      <c r="AF24" s="53"/>
      <c r="AG24" s="52"/>
      <c r="AH24" s="53"/>
      <c r="AI24" s="52"/>
      <c r="AJ24" s="53"/>
      <c r="AK24" s="52"/>
      <c r="AL24" s="53"/>
      <c r="AM24" s="52"/>
      <c r="AN24" s="53"/>
      <c r="AO24" s="52"/>
      <c r="AP24" s="53"/>
      <c r="AQ24" s="52"/>
      <c r="AR24" s="54">
        <f t="shared" si="7"/>
        <v>0</v>
      </c>
      <c r="AS24" s="50">
        <f t="shared" si="8"/>
        <v>0</v>
      </c>
      <c r="AT24" s="55">
        <f t="shared" si="9"/>
        <v>0</v>
      </c>
      <c r="AU24" s="56">
        <f t="shared" si="10"/>
        <v>0</v>
      </c>
      <c r="AV24" s="57">
        <f t="shared" si="11"/>
        <v>0</v>
      </c>
      <c r="AW24" s="58">
        <f t="shared" si="12"/>
        <v>0</v>
      </c>
      <c r="AX24" s="54">
        <f t="shared" si="13"/>
        <v>0</v>
      </c>
      <c r="AY24" s="59">
        <f t="shared" si="14"/>
        <v>0</v>
      </c>
      <c r="AZ24" s="54">
        <f t="shared" si="15"/>
        <v>0</v>
      </c>
      <c r="BA24" s="59">
        <f t="shared" si="0"/>
        <v>0</v>
      </c>
      <c r="BB24" s="54">
        <f t="shared" si="16"/>
        <v>0</v>
      </c>
      <c r="BC24" s="59">
        <f t="shared" si="1"/>
        <v>0</v>
      </c>
      <c r="BD24" s="54">
        <f t="shared" si="17"/>
        <v>0</v>
      </c>
      <c r="BE24" s="59">
        <f t="shared" si="2"/>
        <v>0</v>
      </c>
      <c r="BF24" s="54">
        <f t="shared" si="18"/>
        <v>0</v>
      </c>
      <c r="BG24" s="59">
        <f t="shared" si="3"/>
        <v>0</v>
      </c>
      <c r="BH24" s="129"/>
    </row>
    <row r="25" spans="2:60" x14ac:dyDescent="0.25">
      <c r="B25" s="21" t="str">
        <f>Février!B25</f>
        <v xml:space="preserve"> </v>
      </c>
      <c r="C25" s="48"/>
      <c r="D25" s="48"/>
      <c r="E25" s="50">
        <f t="shared" si="4"/>
        <v>0</v>
      </c>
      <c r="F25" s="50">
        <f t="shared" si="5"/>
        <v>0</v>
      </c>
      <c r="G25" s="50">
        <f t="shared" si="6"/>
        <v>0</v>
      </c>
      <c r="H25" s="51"/>
      <c r="I25" s="52"/>
      <c r="J25" s="53"/>
      <c r="K25" s="52"/>
      <c r="L25" s="53"/>
      <c r="M25" s="52"/>
      <c r="N25" s="53"/>
      <c r="O25" s="52"/>
      <c r="P25" s="53"/>
      <c r="Q25" s="52"/>
      <c r="R25" s="53"/>
      <c r="S25" s="52"/>
      <c r="T25" s="53"/>
      <c r="U25" s="52"/>
      <c r="V25" s="53"/>
      <c r="W25" s="52"/>
      <c r="X25" s="53"/>
      <c r="Y25" s="52"/>
      <c r="Z25" s="53"/>
      <c r="AA25" s="52"/>
      <c r="AB25" s="53"/>
      <c r="AC25" s="52"/>
      <c r="AD25" s="53"/>
      <c r="AE25" s="52"/>
      <c r="AF25" s="53"/>
      <c r="AG25" s="52"/>
      <c r="AH25" s="53"/>
      <c r="AI25" s="52"/>
      <c r="AJ25" s="53"/>
      <c r="AK25" s="52"/>
      <c r="AL25" s="53"/>
      <c r="AM25" s="52"/>
      <c r="AN25" s="53"/>
      <c r="AO25" s="52"/>
      <c r="AP25" s="53"/>
      <c r="AQ25" s="52"/>
      <c r="AR25" s="54">
        <f t="shared" si="7"/>
        <v>0</v>
      </c>
      <c r="AS25" s="50">
        <f t="shared" si="8"/>
        <v>0</v>
      </c>
      <c r="AT25" s="55">
        <f t="shared" si="9"/>
        <v>0</v>
      </c>
      <c r="AU25" s="56">
        <f t="shared" si="10"/>
        <v>0</v>
      </c>
      <c r="AV25" s="57">
        <f t="shared" si="11"/>
        <v>0</v>
      </c>
      <c r="AW25" s="58">
        <f t="shared" si="12"/>
        <v>0</v>
      </c>
      <c r="AX25" s="54">
        <f t="shared" si="13"/>
        <v>0</v>
      </c>
      <c r="AY25" s="59">
        <f t="shared" si="14"/>
        <v>0</v>
      </c>
      <c r="AZ25" s="54">
        <f t="shared" si="15"/>
        <v>0</v>
      </c>
      <c r="BA25" s="59">
        <f t="shared" si="0"/>
        <v>0</v>
      </c>
      <c r="BB25" s="54">
        <f t="shared" si="16"/>
        <v>0</v>
      </c>
      <c r="BC25" s="59">
        <f t="shared" si="1"/>
        <v>0</v>
      </c>
      <c r="BD25" s="54">
        <f t="shared" si="17"/>
        <v>0</v>
      </c>
      <c r="BE25" s="59">
        <f t="shared" si="2"/>
        <v>0</v>
      </c>
      <c r="BF25" s="54">
        <f t="shared" si="18"/>
        <v>0</v>
      </c>
      <c r="BG25" s="59">
        <f t="shared" si="3"/>
        <v>0</v>
      </c>
      <c r="BH25" s="129"/>
    </row>
    <row r="26" spans="2:60" x14ac:dyDescent="0.25">
      <c r="B26" s="21" t="str">
        <f>Février!B26</f>
        <v xml:space="preserve"> </v>
      </c>
      <c r="C26" s="48"/>
      <c r="D26" s="48"/>
      <c r="E26" s="50">
        <f t="shared" si="4"/>
        <v>0</v>
      </c>
      <c r="F26" s="50">
        <f t="shared" si="5"/>
        <v>0</v>
      </c>
      <c r="G26" s="50">
        <f t="shared" si="6"/>
        <v>0</v>
      </c>
      <c r="H26" s="51"/>
      <c r="I26" s="52"/>
      <c r="J26" s="53"/>
      <c r="K26" s="52"/>
      <c r="L26" s="53"/>
      <c r="M26" s="52"/>
      <c r="N26" s="53"/>
      <c r="O26" s="52"/>
      <c r="P26" s="53"/>
      <c r="Q26" s="52"/>
      <c r="R26" s="53"/>
      <c r="S26" s="52"/>
      <c r="T26" s="53"/>
      <c r="U26" s="52"/>
      <c r="V26" s="53"/>
      <c r="W26" s="52"/>
      <c r="X26" s="53"/>
      <c r="Y26" s="52"/>
      <c r="Z26" s="53"/>
      <c r="AA26" s="52"/>
      <c r="AB26" s="53"/>
      <c r="AC26" s="52"/>
      <c r="AD26" s="53"/>
      <c r="AE26" s="52"/>
      <c r="AF26" s="53"/>
      <c r="AG26" s="52"/>
      <c r="AH26" s="53"/>
      <c r="AI26" s="52"/>
      <c r="AJ26" s="53"/>
      <c r="AK26" s="52"/>
      <c r="AL26" s="53"/>
      <c r="AM26" s="52"/>
      <c r="AN26" s="53"/>
      <c r="AO26" s="52"/>
      <c r="AP26" s="53"/>
      <c r="AQ26" s="52"/>
      <c r="AR26" s="54">
        <f t="shared" si="7"/>
        <v>0</v>
      </c>
      <c r="AS26" s="50">
        <f t="shared" si="8"/>
        <v>0</v>
      </c>
      <c r="AT26" s="55">
        <f t="shared" si="9"/>
        <v>0</v>
      </c>
      <c r="AU26" s="56">
        <f t="shared" si="10"/>
        <v>0</v>
      </c>
      <c r="AV26" s="57">
        <f t="shared" si="11"/>
        <v>0</v>
      </c>
      <c r="AW26" s="58">
        <f t="shared" si="12"/>
        <v>0</v>
      </c>
      <c r="AX26" s="54">
        <f t="shared" si="13"/>
        <v>0</v>
      </c>
      <c r="AY26" s="59">
        <f t="shared" si="14"/>
        <v>0</v>
      </c>
      <c r="AZ26" s="54">
        <f t="shared" si="15"/>
        <v>0</v>
      </c>
      <c r="BA26" s="59">
        <f t="shared" si="0"/>
        <v>0</v>
      </c>
      <c r="BB26" s="54">
        <f t="shared" si="16"/>
        <v>0</v>
      </c>
      <c r="BC26" s="59">
        <f t="shared" si="1"/>
        <v>0</v>
      </c>
      <c r="BD26" s="54">
        <f t="shared" si="17"/>
        <v>0</v>
      </c>
      <c r="BE26" s="59">
        <f t="shared" si="2"/>
        <v>0</v>
      </c>
      <c r="BF26" s="54">
        <f t="shared" si="18"/>
        <v>0</v>
      </c>
      <c r="BG26" s="59">
        <f t="shared" si="3"/>
        <v>0</v>
      </c>
      <c r="BH26" s="129"/>
    </row>
    <row r="27" spans="2:60" x14ac:dyDescent="0.25">
      <c r="B27" s="21" t="str">
        <f>Février!B27</f>
        <v xml:space="preserve"> </v>
      </c>
      <c r="C27" s="48"/>
      <c r="D27" s="48"/>
      <c r="E27" s="50">
        <f t="shared" si="4"/>
        <v>0</v>
      </c>
      <c r="F27" s="50">
        <f t="shared" si="5"/>
        <v>0</v>
      </c>
      <c r="G27" s="50">
        <f t="shared" si="6"/>
        <v>0</v>
      </c>
      <c r="H27" s="51"/>
      <c r="I27" s="52"/>
      <c r="J27" s="53"/>
      <c r="K27" s="52"/>
      <c r="L27" s="53"/>
      <c r="M27" s="52"/>
      <c r="N27" s="53"/>
      <c r="O27" s="52"/>
      <c r="P27" s="53"/>
      <c r="Q27" s="52"/>
      <c r="R27" s="53"/>
      <c r="S27" s="52"/>
      <c r="T27" s="53"/>
      <c r="U27" s="52"/>
      <c r="V27" s="53"/>
      <c r="W27" s="52"/>
      <c r="X27" s="53"/>
      <c r="Y27" s="52"/>
      <c r="Z27" s="53"/>
      <c r="AA27" s="52"/>
      <c r="AB27" s="53"/>
      <c r="AC27" s="52"/>
      <c r="AD27" s="53"/>
      <c r="AE27" s="52"/>
      <c r="AF27" s="53"/>
      <c r="AG27" s="52"/>
      <c r="AH27" s="53"/>
      <c r="AI27" s="52"/>
      <c r="AJ27" s="53"/>
      <c r="AK27" s="52"/>
      <c r="AL27" s="53"/>
      <c r="AM27" s="52"/>
      <c r="AN27" s="53"/>
      <c r="AO27" s="52"/>
      <c r="AP27" s="53"/>
      <c r="AQ27" s="52"/>
      <c r="AR27" s="54">
        <f t="shared" si="7"/>
        <v>0</v>
      </c>
      <c r="AS27" s="50">
        <f t="shared" si="8"/>
        <v>0</v>
      </c>
      <c r="AT27" s="55">
        <f t="shared" si="9"/>
        <v>0</v>
      </c>
      <c r="AU27" s="56">
        <f t="shared" si="10"/>
        <v>0</v>
      </c>
      <c r="AV27" s="57">
        <f t="shared" si="11"/>
        <v>0</v>
      </c>
      <c r="AW27" s="58">
        <f t="shared" si="12"/>
        <v>0</v>
      </c>
      <c r="AX27" s="54">
        <f t="shared" si="13"/>
        <v>0</v>
      </c>
      <c r="AY27" s="59">
        <f t="shared" si="14"/>
        <v>0</v>
      </c>
      <c r="AZ27" s="54">
        <f t="shared" si="15"/>
        <v>0</v>
      </c>
      <c r="BA27" s="59">
        <f t="shared" si="0"/>
        <v>0</v>
      </c>
      <c r="BB27" s="54">
        <f t="shared" si="16"/>
        <v>0</v>
      </c>
      <c r="BC27" s="59">
        <f t="shared" si="1"/>
        <v>0</v>
      </c>
      <c r="BD27" s="54">
        <f t="shared" si="17"/>
        <v>0</v>
      </c>
      <c r="BE27" s="59">
        <f t="shared" si="2"/>
        <v>0</v>
      </c>
      <c r="BF27" s="54">
        <f t="shared" si="18"/>
        <v>0</v>
      </c>
      <c r="BG27" s="59">
        <f t="shared" si="3"/>
        <v>0</v>
      </c>
      <c r="BH27" s="129"/>
    </row>
    <row r="28" spans="2:60" x14ac:dyDescent="0.25">
      <c r="B28" s="21" t="str">
        <f>Février!B28</f>
        <v xml:space="preserve"> </v>
      </c>
      <c r="C28" s="48"/>
      <c r="D28" s="48"/>
      <c r="E28" s="50">
        <f t="shared" si="4"/>
        <v>0</v>
      </c>
      <c r="F28" s="50">
        <f t="shared" si="5"/>
        <v>0</v>
      </c>
      <c r="G28" s="50">
        <f t="shared" si="6"/>
        <v>0</v>
      </c>
      <c r="H28" s="51"/>
      <c r="I28" s="52"/>
      <c r="J28" s="53"/>
      <c r="K28" s="52"/>
      <c r="L28" s="53"/>
      <c r="M28" s="52"/>
      <c r="N28" s="53"/>
      <c r="O28" s="52"/>
      <c r="P28" s="53"/>
      <c r="Q28" s="52"/>
      <c r="R28" s="53"/>
      <c r="S28" s="52"/>
      <c r="T28" s="53"/>
      <c r="U28" s="52"/>
      <c r="V28" s="53"/>
      <c r="W28" s="52"/>
      <c r="X28" s="53"/>
      <c r="Y28" s="52"/>
      <c r="Z28" s="53"/>
      <c r="AA28" s="52"/>
      <c r="AB28" s="53"/>
      <c r="AC28" s="52"/>
      <c r="AD28" s="53"/>
      <c r="AE28" s="52"/>
      <c r="AF28" s="53"/>
      <c r="AG28" s="52"/>
      <c r="AH28" s="53"/>
      <c r="AI28" s="52"/>
      <c r="AJ28" s="53"/>
      <c r="AK28" s="52"/>
      <c r="AL28" s="53"/>
      <c r="AM28" s="52"/>
      <c r="AN28" s="53"/>
      <c r="AO28" s="52"/>
      <c r="AP28" s="53"/>
      <c r="AQ28" s="52"/>
      <c r="AR28" s="54">
        <f t="shared" si="7"/>
        <v>0</v>
      </c>
      <c r="AS28" s="50">
        <f t="shared" si="8"/>
        <v>0</v>
      </c>
      <c r="AT28" s="55">
        <f t="shared" si="9"/>
        <v>0</v>
      </c>
      <c r="AU28" s="56">
        <f t="shared" si="10"/>
        <v>0</v>
      </c>
      <c r="AV28" s="57">
        <f t="shared" si="11"/>
        <v>0</v>
      </c>
      <c r="AW28" s="58">
        <f t="shared" si="12"/>
        <v>0</v>
      </c>
      <c r="AX28" s="54">
        <f t="shared" si="13"/>
        <v>0</v>
      </c>
      <c r="AY28" s="59">
        <f t="shared" si="14"/>
        <v>0</v>
      </c>
      <c r="AZ28" s="54">
        <f t="shared" si="15"/>
        <v>0</v>
      </c>
      <c r="BA28" s="59">
        <f t="shared" si="0"/>
        <v>0</v>
      </c>
      <c r="BB28" s="54">
        <f t="shared" si="16"/>
        <v>0</v>
      </c>
      <c r="BC28" s="59">
        <f t="shared" si="1"/>
        <v>0</v>
      </c>
      <c r="BD28" s="54">
        <f t="shared" si="17"/>
        <v>0</v>
      </c>
      <c r="BE28" s="59">
        <f t="shared" si="2"/>
        <v>0</v>
      </c>
      <c r="BF28" s="54">
        <f t="shared" si="18"/>
        <v>0</v>
      </c>
      <c r="BG28" s="59">
        <f t="shared" si="3"/>
        <v>0</v>
      </c>
      <c r="BH28" s="129"/>
    </row>
    <row r="29" spans="2:60" x14ac:dyDescent="0.25">
      <c r="B29" s="21" t="str">
        <f>Février!B29</f>
        <v xml:space="preserve"> </v>
      </c>
      <c r="C29" s="48"/>
      <c r="D29" s="48"/>
      <c r="E29" s="50">
        <f t="shared" si="4"/>
        <v>0</v>
      </c>
      <c r="F29" s="50">
        <f t="shared" si="5"/>
        <v>0</v>
      </c>
      <c r="G29" s="50">
        <f t="shared" si="6"/>
        <v>0</v>
      </c>
      <c r="H29" s="51"/>
      <c r="I29" s="52"/>
      <c r="J29" s="53"/>
      <c r="K29" s="52"/>
      <c r="L29" s="53"/>
      <c r="M29" s="52"/>
      <c r="N29" s="53"/>
      <c r="O29" s="52"/>
      <c r="P29" s="53"/>
      <c r="Q29" s="52"/>
      <c r="R29" s="53"/>
      <c r="S29" s="52"/>
      <c r="T29" s="53"/>
      <c r="U29" s="52"/>
      <c r="V29" s="53"/>
      <c r="W29" s="52"/>
      <c r="X29" s="53"/>
      <c r="Y29" s="52"/>
      <c r="Z29" s="53"/>
      <c r="AA29" s="52"/>
      <c r="AB29" s="53"/>
      <c r="AC29" s="52"/>
      <c r="AD29" s="53"/>
      <c r="AE29" s="52"/>
      <c r="AF29" s="53"/>
      <c r="AG29" s="52"/>
      <c r="AH29" s="53"/>
      <c r="AI29" s="52"/>
      <c r="AJ29" s="53"/>
      <c r="AK29" s="52"/>
      <c r="AL29" s="53"/>
      <c r="AM29" s="52"/>
      <c r="AN29" s="53"/>
      <c r="AO29" s="52"/>
      <c r="AP29" s="53"/>
      <c r="AQ29" s="52"/>
      <c r="AR29" s="54">
        <f t="shared" si="7"/>
        <v>0</v>
      </c>
      <c r="AS29" s="50">
        <f t="shared" si="8"/>
        <v>0</v>
      </c>
      <c r="AT29" s="55">
        <f t="shared" si="9"/>
        <v>0</v>
      </c>
      <c r="AU29" s="56">
        <f t="shared" si="10"/>
        <v>0</v>
      </c>
      <c r="AV29" s="57">
        <f t="shared" si="11"/>
        <v>0</v>
      </c>
      <c r="AW29" s="58">
        <f t="shared" si="12"/>
        <v>0</v>
      </c>
      <c r="AX29" s="54">
        <f t="shared" si="13"/>
        <v>0</v>
      </c>
      <c r="AY29" s="59">
        <f t="shared" si="14"/>
        <v>0</v>
      </c>
      <c r="AZ29" s="54">
        <f t="shared" si="15"/>
        <v>0</v>
      </c>
      <c r="BA29" s="59">
        <f t="shared" si="0"/>
        <v>0</v>
      </c>
      <c r="BB29" s="54">
        <f t="shared" si="16"/>
        <v>0</v>
      </c>
      <c r="BC29" s="59">
        <f t="shared" si="1"/>
        <v>0</v>
      </c>
      <c r="BD29" s="54">
        <f t="shared" si="17"/>
        <v>0</v>
      </c>
      <c r="BE29" s="59">
        <f t="shared" si="2"/>
        <v>0</v>
      </c>
      <c r="BF29" s="54">
        <f t="shared" si="18"/>
        <v>0</v>
      </c>
      <c r="BG29" s="59">
        <f t="shared" si="3"/>
        <v>0</v>
      </c>
      <c r="BH29" s="129"/>
    </row>
    <row r="30" spans="2:60" x14ac:dyDescent="0.25">
      <c r="B30" s="21" t="str">
        <f>Février!B30</f>
        <v xml:space="preserve"> </v>
      </c>
      <c r="C30" s="48"/>
      <c r="D30" s="48"/>
      <c r="E30" s="50">
        <f t="shared" si="4"/>
        <v>0</v>
      </c>
      <c r="F30" s="50">
        <f t="shared" si="5"/>
        <v>0</v>
      </c>
      <c r="G30" s="50">
        <f t="shared" si="6"/>
        <v>0</v>
      </c>
      <c r="H30" s="51"/>
      <c r="I30" s="52"/>
      <c r="J30" s="53"/>
      <c r="K30" s="52"/>
      <c r="L30" s="53"/>
      <c r="M30" s="52"/>
      <c r="N30" s="53"/>
      <c r="O30" s="52"/>
      <c r="P30" s="53"/>
      <c r="Q30" s="52"/>
      <c r="R30" s="53"/>
      <c r="S30" s="52"/>
      <c r="T30" s="53"/>
      <c r="U30" s="52"/>
      <c r="V30" s="53"/>
      <c r="W30" s="52"/>
      <c r="X30" s="53"/>
      <c r="Y30" s="52"/>
      <c r="Z30" s="53"/>
      <c r="AA30" s="52"/>
      <c r="AB30" s="53"/>
      <c r="AC30" s="52"/>
      <c r="AD30" s="53"/>
      <c r="AE30" s="52"/>
      <c r="AF30" s="53"/>
      <c r="AG30" s="52"/>
      <c r="AH30" s="53"/>
      <c r="AI30" s="52"/>
      <c r="AJ30" s="53"/>
      <c r="AK30" s="52"/>
      <c r="AL30" s="53"/>
      <c r="AM30" s="52"/>
      <c r="AN30" s="53"/>
      <c r="AO30" s="52"/>
      <c r="AP30" s="53"/>
      <c r="AQ30" s="52"/>
      <c r="AR30" s="54">
        <f t="shared" si="7"/>
        <v>0</v>
      </c>
      <c r="AS30" s="50">
        <f t="shared" si="8"/>
        <v>0</v>
      </c>
      <c r="AT30" s="55">
        <f t="shared" si="9"/>
        <v>0</v>
      </c>
      <c r="AU30" s="56">
        <f t="shared" si="10"/>
        <v>0</v>
      </c>
      <c r="AV30" s="57">
        <f t="shared" si="11"/>
        <v>0</v>
      </c>
      <c r="AW30" s="58">
        <f t="shared" si="12"/>
        <v>0</v>
      </c>
      <c r="AX30" s="54">
        <f t="shared" si="13"/>
        <v>0</v>
      </c>
      <c r="AY30" s="59">
        <f t="shared" si="14"/>
        <v>0</v>
      </c>
      <c r="AZ30" s="54">
        <f t="shared" si="15"/>
        <v>0</v>
      </c>
      <c r="BA30" s="59">
        <f t="shared" si="0"/>
        <v>0</v>
      </c>
      <c r="BB30" s="54">
        <f t="shared" si="16"/>
        <v>0</v>
      </c>
      <c r="BC30" s="59">
        <f t="shared" si="1"/>
        <v>0</v>
      </c>
      <c r="BD30" s="54">
        <f t="shared" si="17"/>
        <v>0</v>
      </c>
      <c r="BE30" s="59">
        <f t="shared" si="2"/>
        <v>0</v>
      </c>
      <c r="BF30" s="54">
        <f t="shared" si="18"/>
        <v>0</v>
      </c>
      <c r="BG30" s="59">
        <f t="shared" si="3"/>
        <v>0</v>
      </c>
      <c r="BH30" s="129"/>
    </row>
    <row r="31" spans="2:60" x14ac:dyDescent="0.25">
      <c r="B31" s="21" t="str">
        <f>Février!B31</f>
        <v xml:space="preserve"> </v>
      </c>
      <c r="C31" s="48"/>
      <c r="D31" s="48"/>
      <c r="E31" s="50">
        <f t="shared" si="4"/>
        <v>0</v>
      </c>
      <c r="F31" s="50">
        <f t="shared" si="5"/>
        <v>0</v>
      </c>
      <c r="G31" s="50">
        <f t="shared" si="6"/>
        <v>0</v>
      </c>
      <c r="H31" s="51"/>
      <c r="I31" s="52"/>
      <c r="J31" s="53"/>
      <c r="K31" s="52"/>
      <c r="L31" s="53"/>
      <c r="M31" s="52"/>
      <c r="N31" s="53"/>
      <c r="O31" s="52"/>
      <c r="P31" s="53"/>
      <c r="Q31" s="52"/>
      <c r="R31" s="53"/>
      <c r="S31" s="52"/>
      <c r="T31" s="53"/>
      <c r="U31" s="52"/>
      <c r="V31" s="53"/>
      <c r="W31" s="52"/>
      <c r="X31" s="53"/>
      <c r="Y31" s="52"/>
      <c r="Z31" s="53"/>
      <c r="AA31" s="52"/>
      <c r="AB31" s="53"/>
      <c r="AC31" s="52"/>
      <c r="AD31" s="53"/>
      <c r="AE31" s="52"/>
      <c r="AF31" s="53"/>
      <c r="AG31" s="52"/>
      <c r="AH31" s="53"/>
      <c r="AI31" s="52"/>
      <c r="AJ31" s="53"/>
      <c r="AK31" s="52"/>
      <c r="AL31" s="53"/>
      <c r="AM31" s="52"/>
      <c r="AN31" s="53"/>
      <c r="AO31" s="52"/>
      <c r="AP31" s="53"/>
      <c r="AQ31" s="52"/>
      <c r="AR31" s="54">
        <f t="shared" si="7"/>
        <v>0</v>
      </c>
      <c r="AS31" s="50">
        <f t="shared" si="8"/>
        <v>0</v>
      </c>
      <c r="AT31" s="55">
        <f t="shared" si="9"/>
        <v>0</v>
      </c>
      <c r="AU31" s="56">
        <f t="shared" si="10"/>
        <v>0</v>
      </c>
      <c r="AV31" s="57">
        <f t="shared" si="11"/>
        <v>0</v>
      </c>
      <c r="AW31" s="58">
        <f t="shared" si="12"/>
        <v>0</v>
      </c>
      <c r="AX31" s="54">
        <f t="shared" si="13"/>
        <v>0</v>
      </c>
      <c r="AY31" s="59">
        <f t="shared" si="14"/>
        <v>0</v>
      </c>
      <c r="AZ31" s="54">
        <f t="shared" si="15"/>
        <v>0</v>
      </c>
      <c r="BA31" s="59">
        <f t="shared" si="0"/>
        <v>0</v>
      </c>
      <c r="BB31" s="54">
        <f t="shared" si="16"/>
        <v>0</v>
      </c>
      <c r="BC31" s="59">
        <f t="shared" si="1"/>
        <v>0</v>
      </c>
      <c r="BD31" s="54">
        <f t="shared" si="17"/>
        <v>0</v>
      </c>
      <c r="BE31" s="59">
        <f t="shared" si="2"/>
        <v>0</v>
      </c>
      <c r="BF31" s="54">
        <f t="shared" si="18"/>
        <v>0</v>
      </c>
      <c r="BG31" s="59">
        <f t="shared" si="3"/>
        <v>0</v>
      </c>
      <c r="BH31" s="129"/>
    </row>
    <row r="32" spans="2:60" x14ac:dyDescent="0.25">
      <c r="B32" s="21" t="str">
        <f>Février!B32</f>
        <v xml:space="preserve"> </v>
      </c>
      <c r="C32" s="48"/>
      <c r="D32" s="48"/>
      <c r="E32" s="50">
        <f t="shared" si="4"/>
        <v>0</v>
      </c>
      <c r="F32" s="50">
        <f t="shared" si="5"/>
        <v>0</v>
      </c>
      <c r="G32" s="50">
        <f t="shared" si="6"/>
        <v>0</v>
      </c>
      <c r="H32" s="51"/>
      <c r="I32" s="52"/>
      <c r="J32" s="53"/>
      <c r="K32" s="52"/>
      <c r="L32" s="53"/>
      <c r="M32" s="52"/>
      <c r="N32" s="53"/>
      <c r="O32" s="52"/>
      <c r="P32" s="53"/>
      <c r="Q32" s="52"/>
      <c r="R32" s="53"/>
      <c r="S32" s="52"/>
      <c r="T32" s="53"/>
      <c r="U32" s="52"/>
      <c r="V32" s="53"/>
      <c r="W32" s="52"/>
      <c r="X32" s="53"/>
      <c r="Y32" s="52"/>
      <c r="Z32" s="53"/>
      <c r="AA32" s="52"/>
      <c r="AB32" s="53"/>
      <c r="AC32" s="52"/>
      <c r="AD32" s="53"/>
      <c r="AE32" s="52"/>
      <c r="AF32" s="53"/>
      <c r="AG32" s="52"/>
      <c r="AH32" s="53"/>
      <c r="AI32" s="52"/>
      <c r="AJ32" s="53"/>
      <c r="AK32" s="52"/>
      <c r="AL32" s="53"/>
      <c r="AM32" s="52"/>
      <c r="AN32" s="53"/>
      <c r="AO32" s="52"/>
      <c r="AP32" s="53"/>
      <c r="AQ32" s="52"/>
      <c r="AR32" s="54">
        <f t="shared" si="7"/>
        <v>0</v>
      </c>
      <c r="AS32" s="50">
        <f t="shared" si="8"/>
        <v>0</v>
      </c>
      <c r="AT32" s="55">
        <f t="shared" si="9"/>
        <v>0</v>
      </c>
      <c r="AU32" s="56">
        <f t="shared" si="10"/>
        <v>0</v>
      </c>
      <c r="AV32" s="57">
        <f t="shared" si="11"/>
        <v>0</v>
      </c>
      <c r="AW32" s="58">
        <f t="shared" si="12"/>
        <v>0</v>
      </c>
      <c r="AX32" s="54">
        <f t="shared" si="13"/>
        <v>0</v>
      </c>
      <c r="AY32" s="59">
        <f t="shared" si="14"/>
        <v>0</v>
      </c>
      <c r="AZ32" s="54">
        <f t="shared" si="15"/>
        <v>0</v>
      </c>
      <c r="BA32" s="59">
        <f t="shared" si="0"/>
        <v>0</v>
      </c>
      <c r="BB32" s="54">
        <f t="shared" si="16"/>
        <v>0</v>
      </c>
      <c r="BC32" s="59">
        <f t="shared" si="1"/>
        <v>0</v>
      </c>
      <c r="BD32" s="54">
        <f t="shared" si="17"/>
        <v>0</v>
      </c>
      <c r="BE32" s="59">
        <f t="shared" si="2"/>
        <v>0</v>
      </c>
      <c r="BF32" s="54">
        <f t="shared" si="18"/>
        <v>0</v>
      </c>
      <c r="BG32" s="59">
        <f t="shared" si="3"/>
        <v>0</v>
      </c>
      <c r="BH32" s="129"/>
    </row>
    <row r="33" spans="2:60" x14ac:dyDescent="0.25">
      <c r="B33" s="21" t="str">
        <f>Février!B33</f>
        <v xml:space="preserve"> </v>
      </c>
      <c r="C33" s="48"/>
      <c r="D33" s="48"/>
      <c r="E33" s="50">
        <f t="shared" si="4"/>
        <v>0</v>
      </c>
      <c r="F33" s="50">
        <f t="shared" si="5"/>
        <v>0</v>
      </c>
      <c r="G33" s="50">
        <f t="shared" si="6"/>
        <v>0</v>
      </c>
      <c r="H33" s="51"/>
      <c r="I33" s="52"/>
      <c r="J33" s="53"/>
      <c r="K33" s="52"/>
      <c r="L33" s="53"/>
      <c r="M33" s="52"/>
      <c r="N33" s="53"/>
      <c r="O33" s="52"/>
      <c r="P33" s="53"/>
      <c r="Q33" s="52"/>
      <c r="R33" s="53"/>
      <c r="S33" s="52"/>
      <c r="T33" s="53"/>
      <c r="U33" s="52"/>
      <c r="V33" s="53"/>
      <c r="W33" s="52"/>
      <c r="X33" s="53"/>
      <c r="Y33" s="52"/>
      <c r="Z33" s="53"/>
      <c r="AA33" s="52"/>
      <c r="AB33" s="53"/>
      <c r="AC33" s="52"/>
      <c r="AD33" s="53"/>
      <c r="AE33" s="52"/>
      <c r="AF33" s="53"/>
      <c r="AG33" s="52"/>
      <c r="AH33" s="53"/>
      <c r="AI33" s="52"/>
      <c r="AJ33" s="53"/>
      <c r="AK33" s="52"/>
      <c r="AL33" s="53"/>
      <c r="AM33" s="52"/>
      <c r="AN33" s="53"/>
      <c r="AO33" s="52"/>
      <c r="AP33" s="53"/>
      <c r="AQ33" s="52"/>
      <c r="AR33" s="54">
        <f t="shared" si="7"/>
        <v>0</v>
      </c>
      <c r="AS33" s="50">
        <f t="shared" si="8"/>
        <v>0</v>
      </c>
      <c r="AT33" s="55">
        <f t="shared" si="9"/>
        <v>0</v>
      </c>
      <c r="AU33" s="56">
        <f t="shared" si="10"/>
        <v>0</v>
      </c>
      <c r="AV33" s="57">
        <f t="shared" si="11"/>
        <v>0</v>
      </c>
      <c r="AW33" s="58">
        <f t="shared" si="12"/>
        <v>0</v>
      </c>
      <c r="AX33" s="54">
        <f t="shared" si="13"/>
        <v>0</v>
      </c>
      <c r="AY33" s="59">
        <f t="shared" si="14"/>
        <v>0</v>
      </c>
      <c r="AZ33" s="54">
        <f t="shared" si="15"/>
        <v>0</v>
      </c>
      <c r="BA33" s="59">
        <f t="shared" si="0"/>
        <v>0</v>
      </c>
      <c r="BB33" s="54">
        <f t="shared" si="16"/>
        <v>0</v>
      </c>
      <c r="BC33" s="59">
        <f t="shared" si="1"/>
        <v>0</v>
      </c>
      <c r="BD33" s="54">
        <f t="shared" si="17"/>
        <v>0</v>
      </c>
      <c r="BE33" s="59">
        <f t="shared" si="2"/>
        <v>0</v>
      </c>
      <c r="BF33" s="54">
        <f t="shared" si="18"/>
        <v>0</v>
      </c>
      <c r="BG33" s="59">
        <f t="shared" si="3"/>
        <v>0</v>
      </c>
      <c r="BH33" s="129"/>
    </row>
    <row r="34" spans="2:60" x14ac:dyDescent="0.25">
      <c r="B34" s="21" t="str">
        <f>Février!B34</f>
        <v xml:space="preserve"> </v>
      </c>
      <c r="C34" s="48"/>
      <c r="D34" s="48"/>
      <c r="E34" s="50">
        <f t="shared" si="4"/>
        <v>0</v>
      </c>
      <c r="F34" s="50">
        <f t="shared" si="5"/>
        <v>0</v>
      </c>
      <c r="G34" s="50">
        <f t="shared" si="6"/>
        <v>0</v>
      </c>
      <c r="H34" s="51"/>
      <c r="I34" s="52"/>
      <c r="J34" s="53"/>
      <c r="K34" s="52"/>
      <c r="L34" s="53"/>
      <c r="M34" s="52"/>
      <c r="N34" s="53"/>
      <c r="O34" s="52"/>
      <c r="P34" s="53"/>
      <c r="Q34" s="52"/>
      <c r="R34" s="53"/>
      <c r="S34" s="52"/>
      <c r="T34" s="53"/>
      <c r="U34" s="52"/>
      <c r="V34" s="53"/>
      <c r="W34" s="52"/>
      <c r="X34" s="53"/>
      <c r="Y34" s="52"/>
      <c r="Z34" s="53"/>
      <c r="AA34" s="52"/>
      <c r="AB34" s="53"/>
      <c r="AC34" s="52"/>
      <c r="AD34" s="53"/>
      <c r="AE34" s="52"/>
      <c r="AF34" s="53"/>
      <c r="AG34" s="52"/>
      <c r="AH34" s="53"/>
      <c r="AI34" s="52"/>
      <c r="AJ34" s="53"/>
      <c r="AK34" s="52"/>
      <c r="AL34" s="53"/>
      <c r="AM34" s="52"/>
      <c r="AN34" s="53"/>
      <c r="AO34" s="52"/>
      <c r="AP34" s="53"/>
      <c r="AQ34" s="52"/>
      <c r="AR34" s="54">
        <f t="shared" si="7"/>
        <v>0</v>
      </c>
      <c r="AS34" s="50">
        <f t="shared" si="8"/>
        <v>0</v>
      </c>
      <c r="AT34" s="55">
        <f t="shared" si="9"/>
        <v>0</v>
      </c>
      <c r="AU34" s="56">
        <f t="shared" si="10"/>
        <v>0</v>
      </c>
      <c r="AV34" s="57">
        <f t="shared" si="11"/>
        <v>0</v>
      </c>
      <c r="AW34" s="58">
        <f t="shared" si="12"/>
        <v>0</v>
      </c>
      <c r="AX34" s="54">
        <f t="shared" si="13"/>
        <v>0</v>
      </c>
      <c r="AY34" s="59">
        <f t="shared" si="14"/>
        <v>0</v>
      </c>
      <c r="AZ34" s="54">
        <f t="shared" si="15"/>
        <v>0</v>
      </c>
      <c r="BA34" s="59">
        <f t="shared" si="0"/>
        <v>0</v>
      </c>
      <c r="BB34" s="54">
        <f t="shared" si="16"/>
        <v>0</v>
      </c>
      <c r="BC34" s="59">
        <f t="shared" si="1"/>
        <v>0</v>
      </c>
      <c r="BD34" s="54">
        <f t="shared" si="17"/>
        <v>0</v>
      </c>
      <c r="BE34" s="59">
        <f t="shared" si="2"/>
        <v>0</v>
      </c>
      <c r="BF34" s="54">
        <f t="shared" si="18"/>
        <v>0</v>
      </c>
      <c r="BG34" s="59">
        <f t="shared" si="3"/>
        <v>0</v>
      </c>
      <c r="BH34" s="129"/>
    </row>
    <row r="35" spans="2:60" x14ac:dyDescent="0.25">
      <c r="B35" s="21" t="str">
        <f>Février!B35</f>
        <v xml:space="preserve"> </v>
      </c>
      <c r="C35" s="48"/>
      <c r="D35" s="48"/>
      <c r="E35" s="50">
        <f t="shared" si="4"/>
        <v>0</v>
      </c>
      <c r="F35" s="50">
        <f t="shared" si="5"/>
        <v>0</v>
      </c>
      <c r="G35" s="50">
        <f t="shared" si="6"/>
        <v>0</v>
      </c>
      <c r="H35" s="51"/>
      <c r="I35" s="52"/>
      <c r="J35" s="53"/>
      <c r="K35" s="52"/>
      <c r="L35" s="53"/>
      <c r="M35" s="52"/>
      <c r="N35" s="53"/>
      <c r="O35" s="52"/>
      <c r="P35" s="53"/>
      <c r="Q35" s="52"/>
      <c r="R35" s="53"/>
      <c r="S35" s="52"/>
      <c r="T35" s="53"/>
      <c r="U35" s="52"/>
      <c r="V35" s="53"/>
      <c r="W35" s="52"/>
      <c r="X35" s="53"/>
      <c r="Y35" s="52"/>
      <c r="Z35" s="53"/>
      <c r="AA35" s="52"/>
      <c r="AB35" s="53"/>
      <c r="AC35" s="52"/>
      <c r="AD35" s="53"/>
      <c r="AE35" s="52"/>
      <c r="AF35" s="53"/>
      <c r="AG35" s="52"/>
      <c r="AH35" s="53"/>
      <c r="AI35" s="52"/>
      <c r="AJ35" s="53"/>
      <c r="AK35" s="52"/>
      <c r="AL35" s="53"/>
      <c r="AM35" s="52"/>
      <c r="AN35" s="53"/>
      <c r="AO35" s="52"/>
      <c r="AP35" s="53"/>
      <c r="AQ35" s="52"/>
      <c r="AR35" s="54">
        <f t="shared" si="7"/>
        <v>0</v>
      </c>
      <c r="AS35" s="50">
        <f t="shared" si="8"/>
        <v>0</v>
      </c>
      <c r="AT35" s="55">
        <f t="shared" si="9"/>
        <v>0</v>
      </c>
      <c r="AU35" s="56">
        <f t="shared" si="10"/>
        <v>0</v>
      </c>
      <c r="AV35" s="57">
        <f t="shared" si="11"/>
        <v>0</v>
      </c>
      <c r="AW35" s="58">
        <f t="shared" si="12"/>
        <v>0</v>
      </c>
      <c r="AX35" s="54">
        <f t="shared" si="13"/>
        <v>0</v>
      </c>
      <c r="AY35" s="59">
        <f t="shared" si="14"/>
        <v>0</v>
      </c>
      <c r="AZ35" s="54">
        <f t="shared" si="15"/>
        <v>0</v>
      </c>
      <c r="BA35" s="59">
        <f t="shared" si="0"/>
        <v>0</v>
      </c>
      <c r="BB35" s="54">
        <f t="shared" si="16"/>
        <v>0</v>
      </c>
      <c r="BC35" s="59">
        <f t="shared" si="1"/>
        <v>0</v>
      </c>
      <c r="BD35" s="54">
        <f t="shared" si="17"/>
        <v>0</v>
      </c>
      <c r="BE35" s="59">
        <f t="shared" si="2"/>
        <v>0</v>
      </c>
      <c r="BF35" s="54">
        <f t="shared" si="18"/>
        <v>0</v>
      </c>
      <c r="BG35" s="59">
        <f t="shared" si="3"/>
        <v>0</v>
      </c>
      <c r="BH35" s="129"/>
    </row>
    <row r="36" spans="2:60" x14ac:dyDescent="0.25">
      <c r="B36" s="21" t="str">
        <f>Février!B36</f>
        <v xml:space="preserve"> </v>
      </c>
      <c r="C36" s="48"/>
      <c r="D36" s="48"/>
      <c r="E36" s="50">
        <f t="shared" si="4"/>
        <v>0</v>
      </c>
      <c r="F36" s="50">
        <f t="shared" si="5"/>
        <v>0</v>
      </c>
      <c r="G36" s="50">
        <f t="shared" si="6"/>
        <v>0</v>
      </c>
      <c r="H36" s="51"/>
      <c r="I36" s="52"/>
      <c r="J36" s="53"/>
      <c r="K36" s="52"/>
      <c r="L36" s="53"/>
      <c r="M36" s="52"/>
      <c r="N36" s="53"/>
      <c r="O36" s="52"/>
      <c r="P36" s="53"/>
      <c r="Q36" s="52"/>
      <c r="R36" s="53"/>
      <c r="S36" s="52"/>
      <c r="T36" s="53"/>
      <c r="U36" s="52"/>
      <c r="V36" s="53"/>
      <c r="W36" s="52"/>
      <c r="X36" s="53"/>
      <c r="Y36" s="52"/>
      <c r="Z36" s="53"/>
      <c r="AA36" s="52"/>
      <c r="AB36" s="53"/>
      <c r="AC36" s="52"/>
      <c r="AD36" s="53"/>
      <c r="AE36" s="52"/>
      <c r="AF36" s="53"/>
      <c r="AG36" s="52"/>
      <c r="AH36" s="53"/>
      <c r="AI36" s="52"/>
      <c r="AJ36" s="53"/>
      <c r="AK36" s="52"/>
      <c r="AL36" s="53"/>
      <c r="AM36" s="52"/>
      <c r="AN36" s="53"/>
      <c r="AO36" s="52"/>
      <c r="AP36" s="53"/>
      <c r="AQ36" s="52"/>
      <c r="AR36" s="54">
        <f t="shared" si="7"/>
        <v>0</v>
      </c>
      <c r="AS36" s="50">
        <f t="shared" si="8"/>
        <v>0</v>
      </c>
      <c r="AT36" s="55">
        <f t="shared" si="9"/>
        <v>0</v>
      </c>
      <c r="AU36" s="56">
        <f t="shared" si="10"/>
        <v>0</v>
      </c>
      <c r="AV36" s="57">
        <f t="shared" si="11"/>
        <v>0</v>
      </c>
      <c r="AW36" s="58">
        <f t="shared" si="12"/>
        <v>0</v>
      </c>
      <c r="AX36" s="54">
        <f t="shared" si="13"/>
        <v>0</v>
      </c>
      <c r="AY36" s="59">
        <f t="shared" si="14"/>
        <v>0</v>
      </c>
      <c r="AZ36" s="54">
        <f t="shared" si="15"/>
        <v>0</v>
      </c>
      <c r="BA36" s="59">
        <f t="shared" si="0"/>
        <v>0</v>
      </c>
      <c r="BB36" s="54">
        <f t="shared" si="16"/>
        <v>0</v>
      </c>
      <c r="BC36" s="59">
        <f t="shared" si="1"/>
        <v>0</v>
      </c>
      <c r="BD36" s="54">
        <f t="shared" si="17"/>
        <v>0</v>
      </c>
      <c r="BE36" s="59">
        <f t="shared" si="2"/>
        <v>0</v>
      </c>
      <c r="BF36" s="54">
        <f t="shared" si="18"/>
        <v>0</v>
      </c>
      <c r="BG36" s="59">
        <f t="shared" si="3"/>
        <v>0</v>
      </c>
      <c r="BH36" s="129"/>
    </row>
    <row r="37" spans="2:60" x14ac:dyDescent="0.25">
      <c r="B37" s="21" t="str">
        <f>Février!B37</f>
        <v xml:space="preserve"> </v>
      </c>
      <c r="C37" s="48"/>
      <c r="D37" s="48"/>
      <c r="E37" s="50">
        <f t="shared" si="4"/>
        <v>0</v>
      </c>
      <c r="F37" s="50">
        <f t="shared" si="5"/>
        <v>0</v>
      </c>
      <c r="G37" s="50">
        <f t="shared" si="6"/>
        <v>0</v>
      </c>
      <c r="H37" s="51"/>
      <c r="I37" s="52"/>
      <c r="J37" s="53"/>
      <c r="K37" s="52"/>
      <c r="L37" s="53"/>
      <c r="M37" s="52"/>
      <c r="N37" s="53"/>
      <c r="O37" s="52"/>
      <c r="P37" s="53"/>
      <c r="Q37" s="52"/>
      <c r="R37" s="53"/>
      <c r="S37" s="52"/>
      <c r="T37" s="53"/>
      <c r="U37" s="52"/>
      <c r="V37" s="53"/>
      <c r="W37" s="52"/>
      <c r="X37" s="53"/>
      <c r="Y37" s="52"/>
      <c r="Z37" s="53"/>
      <c r="AA37" s="52"/>
      <c r="AB37" s="53"/>
      <c r="AC37" s="52"/>
      <c r="AD37" s="53"/>
      <c r="AE37" s="52"/>
      <c r="AF37" s="53"/>
      <c r="AG37" s="52"/>
      <c r="AH37" s="53"/>
      <c r="AI37" s="52"/>
      <c r="AJ37" s="53"/>
      <c r="AK37" s="52"/>
      <c r="AL37" s="53"/>
      <c r="AM37" s="52"/>
      <c r="AN37" s="53"/>
      <c r="AO37" s="52"/>
      <c r="AP37" s="53"/>
      <c r="AQ37" s="52"/>
      <c r="AR37" s="54">
        <f t="shared" si="7"/>
        <v>0</v>
      </c>
      <c r="AS37" s="50">
        <f t="shared" si="8"/>
        <v>0</v>
      </c>
      <c r="AT37" s="55">
        <f t="shared" si="9"/>
        <v>0</v>
      </c>
      <c r="AU37" s="56">
        <f t="shared" si="10"/>
        <v>0</v>
      </c>
      <c r="AV37" s="57">
        <f t="shared" si="11"/>
        <v>0</v>
      </c>
      <c r="AW37" s="58">
        <f t="shared" si="12"/>
        <v>0</v>
      </c>
      <c r="AX37" s="54">
        <f t="shared" si="13"/>
        <v>0</v>
      </c>
      <c r="AY37" s="59">
        <f t="shared" si="14"/>
        <v>0</v>
      </c>
      <c r="AZ37" s="54">
        <f t="shared" si="15"/>
        <v>0</v>
      </c>
      <c r="BA37" s="59">
        <f t="shared" si="0"/>
        <v>0</v>
      </c>
      <c r="BB37" s="54">
        <f t="shared" si="16"/>
        <v>0</v>
      </c>
      <c r="BC37" s="59">
        <f t="shared" si="1"/>
        <v>0</v>
      </c>
      <c r="BD37" s="54">
        <f t="shared" si="17"/>
        <v>0</v>
      </c>
      <c r="BE37" s="59">
        <f t="shared" si="2"/>
        <v>0</v>
      </c>
      <c r="BF37" s="54">
        <f t="shared" si="18"/>
        <v>0</v>
      </c>
      <c r="BG37" s="59">
        <f t="shared" si="3"/>
        <v>0</v>
      </c>
      <c r="BH37" s="129"/>
    </row>
    <row r="38" spans="2:60" x14ac:dyDescent="0.25">
      <c r="B38" s="21" t="str">
        <f>Février!B38</f>
        <v xml:space="preserve"> </v>
      </c>
      <c r="C38" s="48"/>
      <c r="D38" s="48"/>
      <c r="E38" s="50">
        <f t="shared" si="4"/>
        <v>0</v>
      </c>
      <c r="F38" s="50">
        <f t="shared" si="5"/>
        <v>0</v>
      </c>
      <c r="G38" s="50">
        <f t="shared" si="6"/>
        <v>0</v>
      </c>
      <c r="H38" s="51"/>
      <c r="I38" s="52"/>
      <c r="J38" s="53"/>
      <c r="K38" s="52"/>
      <c r="L38" s="53"/>
      <c r="M38" s="52"/>
      <c r="N38" s="53"/>
      <c r="O38" s="52"/>
      <c r="P38" s="53"/>
      <c r="Q38" s="52"/>
      <c r="R38" s="53"/>
      <c r="S38" s="52"/>
      <c r="T38" s="53"/>
      <c r="U38" s="52"/>
      <c r="V38" s="53"/>
      <c r="W38" s="52"/>
      <c r="X38" s="53"/>
      <c r="Y38" s="52"/>
      <c r="Z38" s="53"/>
      <c r="AA38" s="52"/>
      <c r="AB38" s="53"/>
      <c r="AC38" s="52"/>
      <c r="AD38" s="53"/>
      <c r="AE38" s="52"/>
      <c r="AF38" s="53"/>
      <c r="AG38" s="52"/>
      <c r="AH38" s="53"/>
      <c r="AI38" s="52"/>
      <c r="AJ38" s="53"/>
      <c r="AK38" s="52"/>
      <c r="AL38" s="53"/>
      <c r="AM38" s="52"/>
      <c r="AN38" s="53"/>
      <c r="AO38" s="52"/>
      <c r="AP38" s="53"/>
      <c r="AQ38" s="52"/>
      <c r="AR38" s="54">
        <f t="shared" si="7"/>
        <v>0</v>
      </c>
      <c r="AS38" s="50">
        <f t="shared" si="8"/>
        <v>0</v>
      </c>
      <c r="AT38" s="55">
        <f t="shared" si="9"/>
        <v>0</v>
      </c>
      <c r="AU38" s="56">
        <f t="shared" si="10"/>
        <v>0</v>
      </c>
      <c r="AV38" s="57">
        <f t="shared" si="11"/>
        <v>0</v>
      </c>
      <c r="AW38" s="58">
        <f t="shared" si="12"/>
        <v>0</v>
      </c>
      <c r="AX38" s="54">
        <f t="shared" si="13"/>
        <v>0</v>
      </c>
      <c r="AY38" s="59">
        <f t="shared" si="14"/>
        <v>0</v>
      </c>
      <c r="AZ38" s="54">
        <f t="shared" si="15"/>
        <v>0</v>
      </c>
      <c r="BA38" s="59">
        <f t="shared" si="0"/>
        <v>0</v>
      </c>
      <c r="BB38" s="54">
        <f t="shared" si="16"/>
        <v>0</v>
      </c>
      <c r="BC38" s="59">
        <f t="shared" si="1"/>
        <v>0</v>
      </c>
      <c r="BD38" s="54">
        <f t="shared" si="17"/>
        <v>0</v>
      </c>
      <c r="BE38" s="59">
        <f t="shared" si="2"/>
        <v>0</v>
      </c>
      <c r="BF38" s="54">
        <f t="shared" si="18"/>
        <v>0</v>
      </c>
      <c r="BG38" s="59">
        <f t="shared" si="3"/>
        <v>0</v>
      </c>
      <c r="BH38" s="129"/>
    </row>
    <row r="39" spans="2:60" x14ac:dyDescent="0.25">
      <c r="B39" s="21" t="str">
        <f>Février!B39</f>
        <v xml:space="preserve"> </v>
      </c>
      <c r="C39" s="48"/>
      <c r="D39" s="48"/>
      <c r="E39" s="50">
        <f t="shared" si="4"/>
        <v>0</v>
      </c>
      <c r="F39" s="50">
        <f t="shared" si="5"/>
        <v>0</v>
      </c>
      <c r="G39" s="50">
        <f t="shared" si="6"/>
        <v>0</v>
      </c>
      <c r="H39" s="51"/>
      <c r="I39" s="52"/>
      <c r="J39" s="53"/>
      <c r="K39" s="52"/>
      <c r="L39" s="53"/>
      <c r="M39" s="52"/>
      <c r="N39" s="53"/>
      <c r="O39" s="52"/>
      <c r="P39" s="53"/>
      <c r="Q39" s="52"/>
      <c r="R39" s="53"/>
      <c r="S39" s="52"/>
      <c r="T39" s="53"/>
      <c r="U39" s="52"/>
      <c r="V39" s="53"/>
      <c r="W39" s="52"/>
      <c r="X39" s="53"/>
      <c r="Y39" s="52"/>
      <c r="Z39" s="53"/>
      <c r="AA39" s="52"/>
      <c r="AB39" s="53"/>
      <c r="AC39" s="52"/>
      <c r="AD39" s="53"/>
      <c r="AE39" s="52"/>
      <c r="AF39" s="53"/>
      <c r="AG39" s="52"/>
      <c r="AH39" s="53"/>
      <c r="AI39" s="52"/>
      <c r="AJ39" s="53"/>
      <c r="AK39" s="52"/>
      <c r="AL39" s="53"/>
      <c r="AM39" s="52"/>
      <c r="AN39" s="53"/>
      <c r="AO39" s="52"/>
      <c r="AP39" s="53"/>
      <c r="AQ39" s="52"/>
      <c r="AR39" s="54">
        <f t="shared" si="7"/>
        <v>0</v>
      </c>
      <c r="AS39" s="50">
        <f t="shared" si="8"/>
        <v>0</v>
      </c>
      <c r="AT39" s="55">
        <f t="shared" si="9"/>
        <v>0</v>
      </c>
      <c r="AU39" s="56">
        <f t="shared" si="10"/>
        <v>0</v>
      </c>
      <c r="AV39" s="57">
        <f t="shared" si="11"/>
        <v>0</v>
      </c>
      <c r="AW39" s="58">
        <f t="shared" si="12"/>
        <v>0</v>
      </c>
      <c r="AX39" s="54">
        <f t="shared" si="13"/>
        <v>0</v>
      </c>
      <c r="AY39" s="59">
        <f t="shared" si="14"/>
        <v>0</v>
      </c>
      <c r="AZ39" s="54">
        <f t="shared" si="15"/>
        <v>0</v>
      </c>
      <c r="BA39" s="59">
        <f t="shared" si="0"/>
        <v>0</v>
      </c>
      <c r="BB39" s="54">
        <f t="shared" si="16"/>
        <v>0</v>
      </c>
      <c r="BC39" s="59">
        <f t="shared" si="1"/>
        <v>0</v>
      </c>
      <c r="BD39" s="54">
        <f t="shared" si="17"/>
        <v>0</v>
      </c>
      <c r="BE39" s="59">
        <f t="shared" si="2"/>
        <v>0</v>
      </c>
      <c r="BF39" s="54">
        <f t="shared" si="18"/>
        <v>0</v>
      </c>
      <c r="BG39" s="59">
        <f t="shared" si="3"/>
        <v>0</v>
      </c>
      <c r="BH39" s="129"/>
    </row>
    <row r="40" spans="2:60" x14ac:dyDescent="0.25">
      <c r="B40" s="21" t="str">
        <f>Février!B40</f>
        <v xml:space="preserve"> </v>
      </c>
      <c r="C40" s="48"/>
      <c r="D40" s="48"/>
      <c r="E40" s="50">
        <f t="shared" si="4"/>
        <v>0</v>
      </c>
      <c r="F40" s="50">
        <f t="shared" si="5"/>
        <v>0</v>
      </c>
      <c r="G40" s="50">
        <f t="shared" si="6"/>
        <v>0</v>
      </c>
      <c r="H40" s="51"/>
      <c r="I40" s="52"/>
      <c r="J40" s="53"/>
      <c r="K40" s="52"/>
      <c r="L40" s="53"/>
      <c r="M40" s="52"/>
      <c r="N40" s="53"/>
      <c r="O40" s="52"/>
      <c r="P40" s="53"/>
      <c r="Q40" s="52"/>
      <c r="R40" s="53"/>
      <c r="S40" s="52"/>
      <c r="T40" s="53"/>
      <c r="U40" s="52"/>
      <c r="V40" s="53"/>
      <c r="W40" s="52"/>
      <c r="X40" s="53"/>
      <c r="Y40" s="52"/>
      <c r="Z40" s="53"/>
      <c r="AA40" s="52"/>
      <c r="AB40" s="53"/>
      <c r="AC40" s="52"/>
      <c r="AD40" s="53"/>
      <c r="AE40" s="52"/>
      <c r="AF40" s="53"/>
      <c r="AG40" s="52"/>
      <c r="AH40" s="53"/>
      <c r="AI40" s="52"/>
      <c r="AJ40" s="53"/>
      <c r="AK40" s="52"/>
      <c r="AL40" s="53"/>
      <c r="AM40" s="52"/>
      <c r="AN40" s="53"/>
      <c r="AO40" s="52"/>
      <c r="AP40" s="53"/>
      <c r="AQ40" s="52"/>
      <c r="AR40" s="54">
        <f t="shared" si="7"/>
        <v>0</v>
      </c>
      <c r="AS40" s="50">
        <f t="shared" si="8"/>
        <v>0</v>
      </c>
      <c r="AT40" s="55">
        <f t="shared" si="9"/>
        <v>0</v>
      </c>
      <c r="AU40" s="56">
        <f t="shared" si="10"/>
        <v>0</v>
      </c>
      <c r="AV40" s="57">
        <f t="shared" si="11"/>
        <v>0</v>
      </c>
      <c r="AW40" s="58">
        <f t="shared" si="12"/>
        <v>0</v>
      </c>
      <c r="AX40" s="54">
        <f t="shared" si="13"/>
        <v>0</v>
      </c>
      <c r="AY40" s="59">
        <f t="shared" si="14"/>
        <v>0</v>
      </c>
      <c r="AZ40" s="54">
        <f t="shared" si="15"/>
        <v>0</v>
      </c>
      <c r="BA40" s="59">
        <f t="shared" si="0"/>
        <v>0</v>
      </c>
      <c r="BB40" s="54">
        <f t="shared" si="16"/>
        <v>0</v>
      </c>
      <c r="BC40" s="59">
        <f t="shared" si="1"/>
        <v>0</v>
      </c>
      <c r="BD40" s="54">
        <f t="shared" si="17"/>
        <v>0</v>
      </c>
      <c r="BE40" s="59">
        <f t="shared" si="2"/>
        <v>0</v>
      </c>
      <c r="BF40" s="54">
        <f t="shared" si="18"/>
        <v>0</v>
      </c>
      <c r="BG40" s="59">
        <f t="shared" si="3"/>
        <v>0</v>
      </c>
      <c r="BH40" s="129"/>
    </row>
    <row r="41" spans="2:60" x14ac:dyDescent="0.25">
      <c r="B41" s="21" t="str">
        <f>Février!B41</f>
        <v xml:space="preserve"> </v>
      </c>
      <c r="C41" s="48"/>
      <c r="D41" s="48"/>
      <c r="E41" s="50">
        <f t="shared" si="4"/>
        <v>0</v>
      </c>
      <c r="F41" s="50">
        <f t="shared" si="5"/>
        <v>0</v>
      </c>
      <c r="G41" s="50">
        <f t="shared" si="6"/>
        <v>0</v>
      </c>
      <c r="H41" s="51"/>
      <c r="I41" s="52"/>
      <c r="J41" s="53"/>
      <c r="K41" s="52"/>
      <c r="L41" s="53"/>
      <c r="M41" s="52"/>
      <c r="N41" s="53"/>
      <c r="O41" s="52"/>
      <c r="P41" s="53"/>
      <c r="Q41" s="52"/>
      <c r="R41" s="53"/>
      <c r="S41" s="52"/>
      <c r="T41" s="53"/>
      <c r="U41" s="52"/>
      <c r="V41" s="53"/>
      <c r="W41" s="52"/>
      <c r="X41" s="53"/>
      <c r="Y41" s="52"/>
      <c r="Z41" s="53"/>
      <c r="AA41" s="52"/>
      <c r="AB41" s="53"/>
      <c r="AC41" s="52"/>
      <c r="AD41" s="53"/>
      <c r="AE41" s="52"/>
      <c r="AF41" s="53"/>
      <c r="AG41" s="52"/>
      <c r="AH41" s="53"/>
      <c r="AI41" s="52"/>
      <c r="AJ41" s="53"/>
      <c r="AK41" s="52"/>
      <c r="AL41" s="53"/>
      <c r="AM41" s="52"/>
      <c r="AN41" s="53"/>
      <c r="AO41" s="52"/>
      <c r="AP41" s="53"/>
      <c r="AQ41" s="52"/>
      <c r="AR41" s="54">
        <f t="shared" si="7"/>
        <v>0</v>
      </c>
      <c r="AS41" s="50">
        <f t="shared" si="8"/>
        <v>0</v>
      </c>
      <c r="AT41" s="55">
        <f t="shared" si="9"/>
        <v>0</v>
      </c>
      <c r="AU41" s="56">
        <f t="shared" si="10"/>
        <v>0</v>
      </c>
      <c r="AV41" s="57">
        <f t="shared" si="11"/>
        <v>0</v>
      </c>
      <c r="AW41" s="58">
        <f t="shared" si="12"/>
        <v>0</v>
      </c>
      <c r="AX41" s="54">
        <f t="shared" si="13"/>
        <v>0</v>
      </c>
      <c r="AY41" s="59">
        <f t="shared" si="14"/>
        <v>0</v>
      </c>
      <c r="AZ41" s="54">
        <f t="shared" si="15"/>
        <v>0</v>
      </c>
      <c r="BA41" s="59">
        <f t="shared" si="0"/>
        <v>0</v>
      </c>
      <c r="BB41" s="54">
        <f t="shared" si="16"/>
        <v>0</v>
      </c>
      <c r="BC41" s="59">
        <f t="shared" si="1"/>
        <v>0</v>
      </c>
      <c r="BD41" s="54">
        <f t="shared" si="17"/>
        <v>0</v>
      </c>
      <c r="BE41" s="59">
        <f t="shared" si="2"/>
        <v>0</v>
      </c>
      <c r="BF41" s="54">
        <f t="shared" si="18"/>
        <v>0</v>
      </c>
      <c r="BG41" s="59">
        <f t="shared" si="3"/>
        <v>0</v>
      </c>
      <c r="BH41" s="129"/>
    </row>
    <row r="42" spans="2:60" x14ac:dyDescent="0.25">
      <c r="B42" s="21" t="str">
        <f>Février!B42</f>
        <v xml:space="preserve"> </v>
      </c>
      <c r="C42" s="48"/>
      <c r="D42" s="48"/>
      <c r="E42" s="50">
        <f t="shared" si="4"/>
        <v>0</v>
      </c>
      <c r="F42" s="50">
        <f t="shared" si="5"/>
        <v>0</v>
      </c>
      <c r="G42" s="50">
        <f t="shared" si="6"/>
        <v>0</v>
      </c>
      <c r="H42" s="51"/>
      <c r="I42" s="52"/>
      <c r="J42" s="53"/>
      <c r="K42" s="52"/>
      <c r="L42" s="53"/>
      <c r="M42" s="52"/>
      <c r="N42" s="53"/>
      <c r="O42" s="52"/>
      <c r="P42" s="53"/>
      <c r="Q42" s="52"/>
      <c r="R42" s="53"/>
      <c r="S42" s="52"/>
      <c r="T42" s="53"/>
      <c r="U42" s="52"/>
      <c r="V42" s="53"/>
      <c r="W42" s="52"/>
      <c r="X42" s="53"/>
      <c r="Y42" s="52"/>
      <c r="Z42" s="53"/>
      <c r="AA42" s="52"/>
      <c r="AB42" s="53"/>
      <c r="AC42" s="52"/>
      <c r="AD42" s="53"/>
      <c r="AE42" s="52"/>
      <c r="AF42" s="53"/>
      <c r="AG42" s="52"/>
      <c r="AH42" s="53"/>
      <c r="AI42" s="52"/>
      <c r="AJ42" s="53"/>
      <c r="AK42" s="52"/>
      <c r="AL42" s="53"/>
      <c r="AM42" s="52"/>
      <c r="AN42" s="53"/>
      <c r="AO42" s="52"/>
      <c r="AP42" s="53"/>
      <c r="AQ42" s="52"/>
      <c r="AR42" s="54">
        <f t="shared" si="7"/>
        <v>0</v>
      </c>
      <c r="AS42" s="50">
        <f t="shared" si="8"/>
        <v>0</v>
      </c>
      <c r="AT42" s="55">
        <f t="shared" si="9"/>
        <v>0</v>
      </c>
      <c r="AU42" s="56">
        <f t="shared" si="10"/>
        <v>0</v>
      </c>
      <c r="AV42" s="57">
        <f t="shared" si="11"/>
        <v>0</v>
      </c>
      <c r="AW42" s="58">
        <f t="shared" si="12"/>
        <v>0</v>
      </c>
      <c r="AX42" s="54">
        <f t="shared" si="13"/>
        <v>0</v>
      </c>
      <c r="AY42" s="59">
        <f t="shared" si="14"/>
        <v>0</v>
      </c>
      <c r="AZ42" s="54">
        <f t="shared" si="15"/>
        <v>0</v>
      </c>
      <c r="BA42" s="59">
        <f t="shared" si="0"/>
        <v>0</v>
      </c>
      <c r="BB42" s="54">
        <f t="shared" si="16"/>
        <v>0</v>
      </c>
      <c r="BC42" s="59">
        <f t="shared" si="1"/>
        <v>0</v>
      </c>
      <c r="BD42" s="54">
        <f t="shared" si="17"/>
        <v>0</v>
      </c>
      <c r="BE42" s="59">
        <f t="shared" si="2"/>
        <v>0</v>
      </c>
      <c r="BF42" s="54">
        <f t="shared" si="18"/>
        <v>0</v>
      </c>
      <c r="BG42" s="59">
        <f t="shared" si="3"/>
        <v>0</v>
      </c>
      <c r="BH42" s="129"/>
    </row>
    <row r="43" spans="2:60" x14ac:dyDescent="0.25">
      <c r="B43" s="21" t="str">
        <f>Février!B43</f>
        <v xml:space="preserve"> </v>
      </c>
      <c r="C43" s="48"/>
      <c r="D43" s="48"/>
      <c r="E43" s="50">
        <f t="shared" si="4"/>
        <v>0</v>
      </c>
      <c r="F43" s="50">
        <f t="shared" si="5"/>
        <v>0</v>
      </c>
      <c r="G43" s="50">
        <f t="shared" si="6"/>
        <v>0</v>
      </c>
      <c r="H43" s="51"/>
      <c r="I43" s="52"/>
      <c r="J43" s="53"/>
      <c r="K43" s="52"/>
      <c r="L43" s="53"/>
      <c r="M43" s="52"/>
      <c r="N43" s="53"/>
      <c r="O43" s="52"/>
      <c r="P43" s="53"/>
      <c r="Q43" s="52"/>
      <c r="R43" s="53"/>
      <c r="S43" s="52"/>
      <c r="T43" s="53"/>
      <c r="U43" s="52"/>
      <c r="V43" s="53"/>
      <c r="W43" s="52"/>
      <c r="X43" s="53"/>
      <c r="Y43" s="52"/>
      <c r="Z43" s="53"/>
      <c r="AA43" s="52"/>
      <c r="AB43" s="53"/>
      <c r="AC43" s="52"/>
      <c r="AD43" s="53"/>
      <c r="AE43" s="52"/>
      <c r="AF43" s="53"/>
      <c r="AG43" s="52"/>
      <c r="AH43" s="53"/>
      <c r="AI43" s="52"/>
      <c r="AJ43" s="53"/>
      <c r="AK43" s="52"/>
      <c r="AL43" s="53"/>
      <c r="AM43" s="52"/>
      <c r="AN43" s="53"/>
      <c r="AO43" s="52"/>
      <c r="AP43" s="53"/>
      <c r="AQ43" s="52"/>
      <c r="AR43" s="54">
        <f t="shared" si="7"/>
        <v>0</v>
      </c>
      <c r="AS43" s="50">
        <f t="shared" si="8"/>
        <v>0</v>
      </c>
      <c r="AT43" s="55">
        <f t="shared" si="9"/>
        <v>0</v>
      </c>
      <c r="AU43" s="56">
        <f t="shared" si="10"/>
        <v>0</v>
      </c>
      <c r="AV43" s="57">
        <f t="shared" si="11"/>
        <v>0</v>
      </c>
      <c r="AW43" s="58">
        <f t="shared" si="12"/>
        <v>0</v>
      </c>
      <c r="AX43" s="54">
        <f t="shared" si="13"/>
        <v>0</v>
      </c>
      <c r="AY43" s="59">
        <f t="shared" si="14"/>
        <v>0</v>
      </c>
      <c r="AZ43" s="54">
        <f t="shared" si="15"/>
        <v>0</v>
      </c>
      <c r="BA43" s="59">
        <f t="shared" si="0"/>
        <v>0</v>
      </c>
      <c r="BB43" s="54">
        <f t="shared" si="16"/>
        <v>0</v>
      </c>
      <c r="BC43" s="59">
        <f t="shared" si="1"/>
        <v>0</v>
      </c>
      <c r="BD43" s="54">
        <f t="shared" si="17"/>
        <v>0</v>
      </c>
      <c r="BE43" s="59">
        <f t="shared" si="2"/>
        <v>0</v>
      </c>
      <c r="BF43" s="54">
        <f t="shared" si="18"/>
        <v>0</v>
      </c>
      <c r="BG43" s="59">
        <f t="shared" si="3"/>
        <v>0</v>
      </c>
      <c r="BH43" s="129"/>
    </row>
    <row r="44" spans="2:60" x14ac:dyDescent="0.25">
      <c r="B44" s="21" t="str">
        <f>Février!B44</f>
        <v xml:space="preserve"> </v>
      </c>
      <c r="C44" s="48"/>
      <c r="D44" s="48"/>
      <c r="E44" s="50">
        <f t="shared" si="4"/>
        <v>0</v>
      </c>
      <c r="F44" s="50">
        <f t="shared" si="5"/>
        <v>0</v>
      </c>
      <c r="G44" s="50">
        <f t="shared" si="6"/>
        <v>0</v>
      </c>
      <c r="H44" s="51"/>
      <c r="I44" s="52"/>
      <c r="J44" s="53"/>
      <c r="K44" s="52"/>
      <c r="L44" s="53"/>
      <c r="M44" s="52"/>
      <c r="N44" s="53"/>
      <c r="O44" s="52"/>
      <c r="P44" s="53"/>
      <c r="Q44" s="52"/>
      <c r="R44" s="53"/>
      <c r="S44" s="52"/>
      <c r="T44" s="53"/>
      <c r="U44" s="52"/>
      <c r="V44" s="53"/>
      <c r="W44" s="52"/>
      <c r="X44" s="53"/>
      <c r="Y44" s="52"/>
      <c r="Z44" s="53"/>
      <c r="AA44" s="52"/>
      <c r="AB44" s="53"/>
      <c r="AC44" s="52"/>
      <c r="AD44" s="53"/>
      <c r="AE44" s="52"/>
      <c r="AF44" s="53"/>
      <c r="AG44" s="52"/>
      <c r="AH44" s="53"/>
      <c r="AI44" s="52"/>
      <c r="AJ44" s="53"/>
      <c r="AK44" s="52"/>
      <c r="AL44" s="53"/>
      <c r="AM44" s="52"/>
      <c r="AN44" s="53"/>
      <c r="AO44" s="52"/>
      <c r="AP44" s="53"/>
      <c r="AQ44" s="52"/>
      <c r="AR44" s="54">
        <f t="shared" si="7"/>
        <v>0</v>
      </c>
      <c r="AS44" s="50">
        <f t="shared" si="8"/>
        <v>0</v>
      </c>
      <c r="AT44" s="55">
        <f t="shared" si="9"/>
        <v>0</v>
      </c>
      <c r="AU44" s="56">
        <f t="shared" si="10"/>
        <v>0</v>
      </c>
      <c r="AV44" s="57">
        <f t="shared" si="11"/>
        <v>0</v>
      </c>
      <c r="AW44" s="58">
        <f t="shared" si="12"/>
        <v>0</v>
      </c>
      <c r="AX44" s="54">
        <f t="shared" si="13"/>
        <v>0</v>
      </c>
      <c r="AY44" s="59">
        <f t="shared" si="14"/>
        <v>0</v>
      </c>
      <c r="AZ44" s="54">
        <f t="shared" si="15"/>
        <v>0</v>
      </c>
      <c r="BA44" s="59">
        <f t="shared" si="0"/>
        <v>0</v>
      </c>
      <c r="BB44" s="54">
        <f t="shared" si="16"/>
        <v>0</v>
      </c>
      <c r="BC44" s="59">
        <f t="shared" si="1"/>
        <v>0</v>
      </c>
      <c r="BD44" s="54">
        <f t="shared" si="17"/>
        <v>0</v>
      </c>
      <c r="BE44" s="59">
        <f t="shared" si="2"/>
        <v>0</v>
      </c>
      <c r="BF44" s="54">
        <f t="shared" si="18"/>
        <v>0</v>
      </c>
      <c r="BG44" s="59">
        <f t="shared" si="3"/>
        <v>0</v>
      </c>
      <c r="BH44" s="129"/>
    </row>
    <row r="45" spans="2:60" x14ac:dyDescent="0.25">
      <c r="B45" s="21" t="str">
        <f>Février!B45</f>
        <v xml:space="preserve"> </v>
      </c>
      <c r="C45" s="48"/>
      <c r="D45" s="48"/>
      <c r="E45" s="50">
        <f t="shared" si="4"/>
        <v>0</v>
      </c>
      <c r="F45" s="50">
        <f t="shared" si="5"/>
        <v>0</v>
      </c>
      <c r="G45" s="50">
        <f t="shared" si="6"/>
        <v>0</v>
      </c>
      <c r="H45" s="51"/>
      <c r="I45" s="52"/>
      <c r="J45" s="53"/>
      <c r="K45" s="52"/>
      <c r="L45" s="53"/>
      <c r="M45" s="52"/>
      <c r="N45" s="53"/>
      <c r="O45" s="52"/>
      <c r="P45" s="53"/>
      <c r="Q45" s="52"/>
      <c r="R45" s="53"/>
      <c r="S45" s="52"/>
      <c r="T45" s="53"/>
      <c r="U45" s="52"/>
      <c r="V45" s="53"/>
      <c r="W45" s="52"/>
      <c r="X45" s="53"/>
      <c r="Y45" s="52"/>
      <c r="Z45" s="53"/>
      <c r="AA45" s="52"/>
      <c r="AB45" s="53"/>
      <c r="AC45" s="52"/>
      <c r="AD45" s="53"/>
      <c r="AE45" s="52"/>
      <c r="AF45" s="53"/>
      <c r="AG45" s="52"/>
      <c r="AH45" s="53"/>
      <c r="AI45" s="52"/>
      <c r="AJ45" s="53"/>
      <c r="AK45" s="52"/>
      <c r="AL45" s="53"/>
      <c r="AM45" s="52"/>
      <c r="AN45" s="53"/>
      <c r="AO45" s="52"/>
      <c r="AP45" s="53"/>
      <c r="AQ45" s="52"/>
      <c r="AR45" s="54">
        <f t="shared" si="7"/>
        <v>0</v>
      </c>
      <c r="AS45" s="50">
        <f t="shared" si="8"/>
        <v>0</v>
      </c>
      <c r="AT45" s="55">
        <f t="shared" si="9"/>
        <v>0</v>
      </c>
      <c r="AU45" s="56">
        <f t="shared" si="10"/>
        <v>0</v>
      </c>
      <c r="AV45" s="57">
        <f t="shared" si="11"/>
        <v>0</v>
      </c>
      <c r="AW45" s="58">
        <f t="shared" si="12"/>
        <v>0</v>
      </c>
      <c r="AX45" s="54">
        <f t="shared" si="13"/>
        <v>0</v>
      </c>
      <c r="AY45" s="59">
        <f t="shared" si="14"/>
        <v>0</v>
      </c>
      <c r="AZ45" s="54">
        <f t="shared" si="15"/>
        <v>0</v>
      </c>
      <c r="BA45" s="59">
        <f t="shared" si="0"/>
        <v>0</v>
      </c>
      <c r="BB45" s="54">
        <f t="shared" si="16"/>
        <v>0</v>
      </c>
      <c r="BC45" s="59">
        <f t="shared" si="1"/>
        <v>0</v>
      </c>
      <c r="BD45" s="54">
        <f t="shared" si="17"/>
        <v>0</v>
      </c>
      <c r="BE45" s="59">
        <f t="shared" si="2"/>
        <v>0</v>
      </c>
      <c r="BF45" s="54">
        <f t="shared" si="18"/>
        <v>0</v>
      </c>
      <c r="BG45" s="59">
        <f t="shared" si="3"/>
        <v>0</v>
      </c>
      <c r="BH45" s="129"/>
    </row>
    <row r="46" spans="2:60" x14ac:dyDescent="0.25">
      <c r="B46" s="21" t="str">
        <f>Février!B46</f>
        <v xml:space="preserve"> </v>
      </c>
      <c r="C46" s="48"/>
      <c r="D46" s="48"/>
      <c r="E46" s="50">
        <f t="shared" si="4"/>
        <v>0</v>
      </c>
      <c r="F46" s="50">
        <f t="shared" si="5"/>
        <v>0</v>
      </c>
      <c r="G46" s="50">
        <f t="shared" si="6"/>
        <v>0</v>
      </c>
      <c r="H46" s="51"/>
      <c r="I46" s="52"/>
      <c r="J46" s="53"/>
      <c r="K46" s="52"/>
      <c r="L46" s="53"/>
      <c r="M46" s="52"/>
      <c r="N46" s="53"/>
      <c r="O46" s="52"/>
      <c r="P46" s="53"/>
      <c r="Q46" s="52"/>
      <c r="R46" s="53"/>
      <c r="S46" s="52"/>
      <c r="T46" s="53"/>
      <c r="U46" s="52"/>
      <c r="V46" s="53"/>
      <c r="W46" s="52"/>
      <c r="X46" s="53"/>
      <c r="Y46" s="52"/>
      <c r="Z46" s="53"/>
      <c r="AA46" s="52"/>
      <c r="AB46" s="53"/>
      <c r="AC46" s="52"/>
      <c r="AD46" s="53"/>
      <c r="AE46" s="52"/>
      <c r="AF46" s="53"/>
      <c r="AG46" s="52"/>
      <c r="AH46" s="53"/>
      <c r="AI46" s="52"/>
      <c r="AJ46" s="53"/>
      <c r="AK46" s="52"/>
      <c r="AL46" s="53"/>
      <c r="AM46" s="52"/>
      <c r="AN46" s="53"/>
      <c r="AO46" s="52"/>
      <c r="AP46" s="53"/>
      <c r="AQ46" s="52"/>
      <c r="AR46" s="54">
        <f t="shared" si="7"/>
        <v>0</v>
      </c>
      <c r="AS46" s="50">
        <f t="shared" si="8"/>
        <v>0</v>
      </c>
      <c r="AT46" s="55">
        <f t="shared" si="9"/>
        <v>0</v>
      </c>
      <c r="AU46" s="56">
        <f t="shared" si="10"/>
        <v>0</v>
      </c>
      <c r="AV46" s="57">
        <f t="shared" si="11"/>
        <v>0</v>
      </c>
      <c r="AW46" s="58">
        <f t="shared" si="12"/>
        <v>0</v>
      </c>
      <c r="AX46" s="54">
        <f t="shared" si="13"/>
        <v>0</v>
      </c>
      <c r="AY46" s="59">
        <f t="shared" si="14"/>
        <v>0</v>
      </c>
      <c r="AZ46" s="54">
        <f t="shared" si="15"/>
        <v>0</v>
      </c>
      <c r="BA46" s="59">
        <f t="shared" si="0"/>
        <v>0</v>
      </c>
      <c r="BB46" s="54">
        <f t="shared" si="16"/>
        <v>0</v>
      </c>
      <c r="BC46" s="59">
        <f t="shared" si="1"/>
        <v>0</v>
      </c>
      <c r="BD46" s="54">
        <f t="shared" si="17"/>
        <v>0</v>
      </c>
      <c r="BE46" s="59">
        <f t="shared" si="2"/>
        <v>0</v>
      </c>
      <c r="BF46" s="54">
        <f t="shared" si="18"/>
        <v>0</v>
      </c>
      <c r="BG46" s="59">
        <f t="shared" si="3"/>
        <v>0</v>
      </c>
      <c r="BH46" s="129"/>
    </row>
    <row r="47" spans="2:60" x14ac:dyDescent="0.25">
      <c r="B47" s="21" t="str">
        <f>Février!B47</f>
        <v xml:space="preserve"> </v>
      </c>
      <c r="C47" s="48"/>
      <c r="D47" s="48"/>
      <c r="E47" s="50">
        <f t="shared" si="4"/>
        <v>0</v>
      </c>
      <c r="F47" s="50">
        <f t="shared" si="5"/>
        <v>0</v>
      </c>
      <c r="G47" s="50">
        <f t="shared" si="6"/>
        <v>0</v>
      </c>
      <c r="H47" s="51"/>
      <c r="I47" s="52"/>
      <c r="J47" s="53"/>
      <c r="K47" s="52"/>
      <c r="L47" s="53"/>
      <c r="M47" s="52"/>
      <c r="N47" s="53"/>
      <c r="O47" s="52"/>
      <c r="P47" s="53"/>
      <c r="Q47" s="52"/>
      <c r="R47" s="53"/>
      <c r="S47" s="52"/>
      <c r="T47" s="53"/>
      <c r="U47" s="52"/>
      <c r="V47" s="53"/>
      <c r="W47" s="52"/>
      <c r="X47" s="53"/>
      <c r="Y47" s="52"/>
      <c r="Z47" s="53"/>
      <c r="AA47" s="52"/>
      <c r="AB47" s="53"/>
      <c r="AC47" s="52"/>
      <c r="AD47" s="53"/>
      <c r="AE47" s="52"/>
      <c r="AF47" s="53"/>
      <c r="AG47" s="52"/>
      <c r="AH47" s="53"/>
      <c r="AI47" s="52"/>
      <c r="AJ47" s="53"/>
      <c r="AK47" s="52"/>
      <c r="AL47" s="53"/>
      <c r="AM47" s="52"/>
      <c r="AN47" s="53"/>
      <c r="AO47" s="52"/>
      <c r="AP47" s="53"/>
      <c r="AQ47" s="52"/>
      <c r="AR47" s="54">
        <f t="shared" si="7"/>
        <v>0</v>
      </c>
      <c r="AS47" s="50">
        <f t="shared" si="8"/>
        <v>0</v>
      </c>
      <c r="AT47" s="55">
        <f t="shared" si="9"/>
        <v>0</v>
      </c>
      <c r="AU47" s="56">
        <f t="shared" si="10"/>
        <v>0</v>
      </c>
      <c r="AV47" s="57">
        <f t="shared" si="11"/>
        <v>0</v>
      </c>
      <c r="AW47" s="58">
        <f t="shared" si="12"/>
        <v>0</v>
      </c>
      <c r="AX47" s="54">
        <f t="shared" si="13"/>
        <v>0</v>
      </c>
      <c r="AY47" s="59">
        <f t="shared" si="14"/>
        <v>0</v>
      </c>
      <c r="AZ47" s="54">
        <f t="shared" si="15"/>
        <v>0</v>
      </c>
      <c r="BA47" s="59">
        <f t="shared" si="0"/>
        <v>0</v>
      </c>
      <c r="BB47" s="54">
        <f t="shared" si="16"/>
        <v>0</v>
      </c>
      <c r="BC47" s="59">
        <f t="shared" si="1"/>
        <v>0</v>
      </c>
      <c r="BD47" s="54">
        <f t="shared" si="17"/>
        <v>0</v>
      </c>
      <c r="BE47" s="59">
        <f t="shared" si="2"/>
        <v>0</v>
      </c>
      <c r="BF47" s="54">
        <f t="shared" si="18"/>
        <v>0</v>
      </c>
      <c r="BG47" s="59">
        <f t="shared" si="3"/>
        <v>0</v>
      </c>
      <c r="BH47" s="129"/>
    </row>
    <row r="48" spans="2:60" x14ac:dyDescent="0.25">
      <c r="B48" s="21" t="str">
        <f>Février!B48</f>
        <v xml:space="preserve"> </v>
      </c>
      <c r="C48" s="48"/>
      <c r="D48" s="48"/>
      <c r="E48" s="50">
        <f t="shared" si="4"/>
        <v>0</v>
      </c>
      <c r="F48" s="50">
        <f t="shared" si="5"/>
        <v>0</v>
      </c>
      <c r="G48" s="50">
        <f t="shared" si="6"/>
        <v>0</v>
      </c>
      <c r="H48" s="51"/>
      <c r="I48" s="52"/>
      <c r="J48" s="53"/>
      <c r="K48" s="52"/>
      <c r="L48" s="53"/>
      <c r="M48" s="52"/>
      <c r="N48" s="53"/>
      <c r="O48" s="52"/>
      <c r="P48" s="53"/>
      <c r="Q48" s="52"/>
      <c r="R48" s="53"/>
      <c r="S48" s="52"/>
      <c r="T48" s="53"/>
      <c r="U48" s="52"/>
      <c r="V48" s="53"/>
      <c r="W48" s="52"/>
      <c r="X48" s="53"/>
      <c r="Y48" s="52"/>
      <c r="Z48" s="53"/>
      <c r="AA48" s="52"/>
      <c r="AB48" s="53"/>
      <c r="AC48" s="52"/>
      <c r="AD48" s="53"/>
      <c r="AE48" s="52"/>
      <c r="AF48" s="53"/>
      <c r="AG48" s="52"/>
      <c r="AH48" s="53"/>
      <c r="AI48" s="52"/>
      <c r="AJ48" s="53"/>
      <c r="AK48" s="52"/>
      <c r="AL48" s="53"/>
      <c r="AM48" s="52"/>
      <c r="AN48" s="53"/>
      <c r="AO48" s="52"/>
      <c r="AP48" s="53"/>
      <c r="AQ48" s="52"/>
      <c r="AR48" s="54">
        <f t="shared" si="7"/>
        <v>0</v>
      </c>
      <c r="AS48" s="50">
        <f t="shared" si="8"/>
        <v>0</v>
      </c>
      <c r="AT48" s="55">
        <f t="shared" si="9"/>
        <v>0</v>
      </c>
      <c r="AU48" s="56">
        <f t="shared" si="10"/>
        <v>0</v>
      </c>
      <c r="AV48" s="57">
        <f t="shared" si="11"/>
        <v>0</v>
      </c>
      <c r="AW48" s="58">
        <f t="shared" si="12"/>
        <v>0</v>
      </c>
      <c r="AX48" s="54">
        <f t="shared" si="13"/>
        <v>0</v>
      </c>
      <c r="AY48" s="59">
        <f t="shared" si="14"/>
        <v>0</v>
      </c>
      <c r="AZ48" s="54">
        <f t="shared" si="15"/>
        <v>0</v>
      </c>
      <c r="BA48" s="59">
        <f t="shared" si="0"/>
        <v>0</v>
      </c>
      <c r="BB48" s="54">
        <f t="shared" si="16"/>
        <v>0</v>
      </c>
      <c r="BC48" s="59">
        <f t="shared" si="1"/>
        <v>0</v>
      </c>
      <c r="BD48" s="54">
        <f t="shared" si="17"/>
        <v>0</v>
      </c>
      <c r="BE48" s="59">
        <f t="shared" si="2"/>
        <v>0</v>
      </c>
      <c r="BF48" s="54">
        <f t="shared" si="18"/>
        <v>0</v>
      </c>
      <c r="BG48" s="59">
        <f t="shared" si="3"/>
        <v>0</v>
      </c>
      <c r="BH48" s="129"/>
    </row>
    <row r="49" spans="2:60" x14ac:dyDescent="0.25">
      <c r="B49" s="21" t="str">
        <f>Février!B49</f>
        <v xml:space="preserve"> </v>
      </c>
      <c r="C49" s="48"/>
      <c r="D49" s="48"/>
      <c r="E49" s="50">
        <f t="shared" si="4"/>
        <v>0</v>
      </c>
      <c r="F49" s="50">
        <f t="shared" si="5"/>
        <v>0</v>
      </c>
      <c r="G49" s="50">
        <f t="shared" si="6"/>
        <v>0</v>
      </c>
      <c r="H49" s="51"/>
      <c r="I49" s="52"/>
      <c r="J49" s="53"/>
      <c r="K49" s="52"/>
      <c r="L49" s="53"/>
      <c r="M49" s="52"/>
      <c r="N49" s="53"/>
      <c r="O49" s="52"/>
      <c r="P49" s="53"/>
      <c r="Q49" s="52"/>
      <c r="R49" s="53"/>
      <c r="S49" s="52"/>
      <c r="T49" s="53"/>
      <c r="U49" s="52"/>
      <c r="V49" s="53"/>
      <c r="W49" s="52"/>
      <c r="X49" s="53"/>
      <c r="Y49" s="52"/>
      <c r="Z49" s="53"/>
      <c r="AA49" s="52"/>
      <c r="AB49" s="53"/>
      <c r="AC49" s="52"/>
      <c r="AD49" s="53"/>
      <c r="AE49" s="52"/>
      <c r="AF49" s="53"/>
      <c r="AG49" s="52"/>
      <c r="AH49" s="53"/>
      <c r="AI49" s="52"/>
      <c r="AJ49" s="53"/>
      <c r="AK49" s="52"/>
      <c r="AL49" s="53"/>
      <c r="AM49" s="52"/>
      <c r="AN49" s="53"/>
      <c r="AO49" s="52"/>
      <c r="AP49" s="53"/>
      <c r="AQ49" s="52"/>
      <c r="AR49" s="54">
        <f t="shared" si="7"/>
        <v>0</v>
      </c>
      <c r="AS49" s="50">
        <f t="shared" si="8"/>
        <v>0</v>
      </c>
      <c r="AT49" s="55">
        <f t="shared" si="9"/>
        <v>0</v>
      </c>
      <c r="AU49" s="56">
        <f t="shared" si="10"/>
        <v>0</v>
      </c>
      <c r="AV49" s="57">
        <f t="shared" si="11"/>
        <v>0</v>
      </c>
      <c r="AW49" s="58">
        <f t="shared" si="12"/>
        <v>0</v>
      </c>
      <c r="AX49" s="54">
        <f t="shared" si="13"/>
        <v>0</v>
      </c>
      <c r="AY49" s="59">
        <f t="shared" si="14"/>
        <v>0</v>
      </c>
      <c r="AZ49" s="54">
        <f t="shared" si="15"/>
        <v>0</v>
      </c>
      <c r="BA49" s="59">
        <f t="shared" si="0"/>
        <v>0</v>
      </c>
      <c r="BB49" s="54">
        <f t="shared" si="16"/>
        <v>0</v>
      </c>
      <c r="BC49" s="59">
        <f t="shared" si="1"/>
        <v>0</v>
      </c>
      <c r="BD49" s="54">
        <f t="shared" si="17"/>
        <v>0</v>
      </c>
      <c r="BE49" s="59">
        <f t="shared" si="2"/>
        <v>0</v>
      </c>
      <c r="BF49" s="54">
        <f t="shared" si="18"/>
        <v>0</v>
      </c>
      <c r="BG49" s="59">
        <f t="shared" si="3"/>
        <v>0</v>
      </c>
      <c r="BH49" s="129"/>
    </row>
    <row r="50" spans="2:60" x14ac:dyDescent="0.25">
      <c r="B50" s="21" t="str">
        <f>Février!B50</f>
        <v xml:space="preserve"> </v>
      </c>
      <c r="C50" s="48"/>
      <c r="D50" s="48"/>
      <c r="E50" s="50">
        <f t="shared" si="4"/>
        <v>0</v>
      </c>
      <c r="F50" s="50">
        <f t="shared" si="5"/>
        <v>0</v>
      </c>
      <c r="G50" s="50">
        <f t="shared" si="6"/>
        <v>0</v>
      </c>
      <c r="H50" s="51"/>
      <c r="I50" s="52"/>
      <c r="J50" s="53"/>
      <c r="K50" s="52"/>
      <c r="L50" s="53"/>
      <c r="M50" s="52"/>
      <c r="N50" s="53"/>
      <c r="O50" s="52"/>
      <c r="P50" s="53"/>
      <c r="Q50" s="52"/>
      <c r="R50" s="53"/>
      <c r="S50" s="52"/>
      <c r="T50" s="53"/>
      <c r="U50" s="52"/>
      <c r="V50" s="53"/>
      <c r="W50" s="52"/>
      <c r="X50" s="53"/>
      <c r="Y50" s="52"/>
      <c r="Z50" s="53"/>
      <c r="AA50" s="52"/>
      <c r="AB50" s="53"/>
      <c r="AC50" s="52"/>
      <c r="AD50" s="53"/>
      <c r="AE50" s="52"/>
      <c r="AF50" s="53"/>
      <c r="AG50" s="52"/>
      <c r="AH50" s="53"/>
      <c r="AI50" s="52"/>
      <c r="AJ50" s="53"/>
      <c r="AK50" s="52"/>
      <c r="AL50" s="53"/>
      <c r="AM50" s="52"/>
      <c r="AN50" s="53"/>
      <c r="AO50" s="52"/>
      <c r="AP50" s="53"/>
      <c r="AQ50" s="52"/>
      <c r="AR50" s="54">
        <f t="shared" si="7"/>
        <v>0</v>
      </c>
      <c r="AS50" s="50">
        <f t="shared" si="8"/>
        <v>0</v>
      </c>
      <c r="AT50" s="55">
        <f t="shared" si="9"/>
        <v>0</v>
      </c>
      <c r="AU50" s="56">
        <f t="shared" si="10"/>
        <v>0</v>
      </c>
      <c r="AV50" s="57">
        <f t="shared" si="11"/>
        <v>0</v>
      </c>
      <c r="AW50" s="58">
        <f t="shared" si="12"/>
        <v>0</v>
      </c>
      <c r="AX50" s="54">
        <f t="shared" si="13"/>
        <v>0</v>
      </c>
      <c r="AY50" s="59">
        <f t="shared" si="14"/>
        <v>0</v>
      </c>
      <c r="AZ50" s="54">
        <f t="shared" si="15"/>
        <v>0</v>
      </c>
      <c r="BA50" s="59">
        <f t="shared" si="0"/>
        <v>0</v>
      </c>
      <c r="BB50" s="54">
        <f t="shared" si="16"/>
        <v>0</v>
      </c>
      <c r="BC50" s="59">
        <f t="shared" si="1"/>
        <v>0</v>
      </c>
      <c r="BD50" s="54">
        <f t="shared" si="17"/>
        <v>0</v>
      </c>
      <c r="BE50" s="59">
        <f t="shared" si="2"/>
        <v>0</v>
      </c>
      <c r="BF50" s="54">
        <f t="shared" si="18"/>
        <v>0</v>
      </c>
      <c r="BG50" s="59">
        <f t="shared" si="3"/>
        <v>0</v>
      </c>
      <c r="BH50" s="129"/>
    </row>
    <row r="51" spans="2:60" x14ac:dyDescent="0.25">
      <c r="B51" s="21" t="str">
        <f>Février!B51</f>
        <v xml:space="preserve"> </v>
      </c>
      <c r="C51" s="48"/>
      <c r="D51" s="48"/>
      <c r="E51" s="50">
        <f t="shared" si="4"/>
        <v>0</v>
      </c>
      <c r="F51" s="50">
        <f t="shared" si="5"/>
        <v>0</v>
      </c>
      <c r="G51" s="50">
        <f t="shared" si="6"/>
        <v>0</v>
      </c>
      <c r="H51" s="51"/>
      <c r="I51" s="52"/>
      <c r="J51" s="53"/>
      <c r="K51" s="52"/>
      <c r="L51" s="53"/>
      <c r="M51" s="52"/>
      <c r="N51" s="53"/>
      <c r="O51" s="52"/>
      <c r="P51" s="53"/>
      <c r="Q51" s="52"/>
      <c r="R51" s="53"/>
      <c r="S51" s="52"/>
      <c r="T51" s="53"/>
      <c r="U51" s="52"/>
      <c r="V51" s="53"/>
      <c r="W51" s="52"/>
      <c r="X51" s="53"/>
      <c r="Y51" s="52"/>
      <c r="Z51" s="53"/>
      <c r="AA51" s="52"/>
      <c r="AB51" s="53"/>
      <c r="AC51" s="52"/>
      <c r="AD51" s="53"/>
      <c r="AE51" s="52"/>
      <c r="AF51" s="53"/>
      <c r="AG51" s="52"/>
      <c r="AH51" s="53"/>
      <c r="AI51" s="52"/>
      <c r="AJ51" s="53"/>
      <c r="AK51" s="52"/>
      <c r="AL51" s="53"/>
      <c r="AM51" s="52"/>
      <c r="AN51" s="53"/>
      <c r="AO51" s="52"/>
      <c r="AP51" s="53"/>
      <c r="AQ51" s="52"/>
      <c r="AR51" s="54">
        <f t="shared" si="7"/>
        <v>0</v>
      </c>
      <c r="AS51" s="50">
        <f t="shared" si="8"/>
        <v>0</v>
      </c>
      <c r="AT51" s="55">
        <f t="shared" si="9"/>
        <v>0</v>
      </c>
      <c r="AU51" s="56">
        <f t="shared" si="10"/>
        <v>0</v>
      </c>
      <c r="AV51" s="57">
        <f t="shared" si="11"/>
        <v>0</v>
      </c>
      <c r="AW51" s="58">
        <f t="shared" si="12"/>
        <v>0</v>
      </c>
      <c r="AX51" s="54">
        <f t="shared" si="13"/>
        <v>0</v>
      </c>
      <c r="AY51" s="59">
        <f t="shared" si="14"/>
        <v>0</v>
      </c>
      <c r="AZ51" s="54">
        <f t="shared" si="15"/>
        <v>0</v>
      </c>
      <c r="BA51" s="59">
        <f t="shared" si="0"/>
        <v>0</v>
      </c>
      <c r="BB51" s="54">
        <f t="shared" si="16"/>
        <v>0</v>
      </c>
      <c r="BC51" s="59">
        <f t="shared" si="1"/>
        <v>0</v>
      </c>
      <c r="BD51" s="54">
        <f t="shared" si="17"/>
        <v>0</v>
      </c>
      <c r="BE51" s="59">
        <f t="shared" si="2"/>
        <v>0</v>
      </c>
      <c r="BF51" s="54">
        <f t="shared" si="18"/>
        <v>0</v>
      </c>
      <c r="BG51" s="59">
        <f t="shared" si="3"/>
        <v>0</v>
      </c>
      <c r="BH51" s="129"/>
    </row>
    <row r="52" spans="2:60" x14ac:dyDescent="0.25">
      <c r="B52" s="21" t="str">
        <f>Février!B52</f>
        <v xml:space="preserve"> </v>
      </c>
      <c r="C52" s="48"/>
      <c r="D52" s="48"/>
      <c r="E52" s="50">
        <f t="shared" si="4"/>
        <v>0</v>
      </c>
      <c r="F52" s="50">
        <f t="shared" si="5"/>
        <v>0</v>
      </c>
      <c r="G52" s="50">
        <f t="shared" si="6"/>
        <v>0</v>
      </c>
      <c r="H52" s="51"/>
      <c r="I52" s="52"/>
      <c r="J52" s="53"/>
      <c r="K52" s="52"/>
      <c r="L52" s="53"/>
      <c r="M52" s="52"/>
      <c r="N52" s="53"/>
      <c r="O52" s="52"/>
      <c r="P52" s="53"/>
      <c r="Q52" s="52"/>
      <c r="R52" s="53"/>
      <c r="S52" s="52"/>
      <c r="T52" s="53"/>
      <c r="U52" s="52"/>
      <c r="V52" s="53"/>
      <c r="W52" s="52"/>
      <c r="X52" s="53"/>
      <c r="Y52" s="52"/>
      <c r="Z52" s="53"/>
      <c r="AA52" s="52"/>
      <c r="AB52" s="53"/>
      <c r="AC52" s="52"/>
      <c r="AD52" s="53"/>
      <c r="AE52" s="52"/>
      <c r="AF52" s="53"/>
      <c r="AG52" s="52"/>
      <c r="AH52" s="53"/>
      <c r="AI52" s="52"/>
      <c r="AJ52" s="53"/>
      <c r="AK52" s="52"/>
      <c r="AL52" s="53"/>
      <c r="AM52" s="52"/>
      <c r="AN52" s="53"/>
      <c r="AO52" s="52"/>
      <c r="AP52" s="53"/>
      <c r="AQ52" s="52"/>
      <c r="AR52" s="54">
        <f t="shared" si="7"/>
        <v>0</v>
      </c>
      <c r="AS52" s="50">
        <f t="shared" si="8"/>
        <v>0</v>
      </c>
      <c r="AT52" s="55">
        <f t="shared" si="9"/>
        <v>0</v>
      </c>
      <c r="AU52" s="56">
        <f t="shared" si="10"/>
        <v>0</v>
      </c>
      <c r="AV52" s="57">
        <f t="shared" si="11"/>
        <v>0</v>
      </c>
      <c r="AW52" s="58">
        <f t="shared" si="12"/>
        <v>0</v>
      </c>
      <c r="AX52" s="54">
        <f t="shared" si="13"/>
        <v>0</v>
      </c>
      <c r="AY52" s="59">
        <f t="shared" si="14"/>
        <v>0</v>
      </c>
      <c r="AZ52" s="54">
        <f t="shared" si="15"/>
        <v>0</v>
      </c>
      <c r="BA52" s="59">
        <f t="shared" si="0"/>
        <v>0</v>
      </c>
      <c r="BB52" s="54">
        <f t="shared" si="16"/>
        <v>0</v>
      </c>
      <c r="BC52" s="59">
        <f t="shared" si="1"/>
        <v>0</v>
      </c>
      <c r="BD52" s="54">
        <f t="shared" si="17"/>
        <v>0</v>
      </c>
      <c r="BE52" s="59">
        <f t="shared" si="2"/>
        <v>0</v>
      </c>
      <c r="BF52" s="54">
        <f t="shared" si="18"/>
        <v>0</v>
      </c>
      <c r="BG52" s="59">
        <f t="shared" si="3"/>
        <v>0</v>
      </c>
      <c r="BH52" s="129"/>
    </row>
    <row r="53" spans="2:60" x14ac:dyDescent="0.25">
      <c r="R53" s="60"/>
      <c r="S53" s="60"/>
      <c r="AR53" s="10">
        <f>SUM(AR13:AR52)</f>
        <v>0</v>
      </c>
      <c r="AS53" s="15">
        <f>SUM(AS13:AS52)</f>
        <v>0</v>
      </c>
      <c r="AT53" s="15">
        <f>SUM(AT13:AT52)</f>
        <v>0</v>
      </c>
    </row>
    <row r="54" spans="2:60" x14ac:dyDescent="0.25">
      <c r="R54" s="60"/>
      <c r="S54" s="60"/>
    </row>
    <row r="55" spans="2:60" ht="16.149999999999999" customHeight="1" x14ac:dyDescent="0.25">
      <c r="C55" s="8"/>
      <c r="D55" s="8"/>
      <c r="E55" s="61"/>
      <c r="F55" s="61"/>
      <c r="G55" s="61"/>
      <c r="R55" s="60"/>
      <c r="S55" s="60"/>
    </row>
    <row r="56" spans="2:60" ht="16.149999999999999" customHeight="1" x14ac:dyDescent="0.25">
      <c r="C56" s="9"/>
      <c r="D56" s="9"/>
      <c r="E56" s="29"/>
      <c r="F56" s="62"/>
      <c r="G56" s="63"/>
      <c r="R56" s="60"/>
      <c r="S56" s="60"/>
    </row>
    <row r="57" spans="2:60" ht="16.149999999999999" customHeight="1" x14ac:dyDescent="0.25">
      <c r="C57" s="9"/>
      <c r="D57" s="9"/>
      <c r="E57" s="29"/>
      <c r="F57" s="29"/>
      <c r="G57" s="63"/>
      <c r="R57" s="60"/>
      <c r="S57" s="60"/>
    </row>
    <row r="58" spans="2:60" ht="16.149999999999999" customHeight="1" x14ac:dyDescent="0.25">
      <c r="C58" s="9"/>
      <c r="D58" s="9"/>
      <c r="E58" s="29"/>
      <c r="F58" s="29"/>
      <c r="G58" s="63"/>
      <c r="R58" s="60"/>
      <c r="S58" s="60"/>
    </row>
    <row r="59" spans="2:60" ht="16.149999999999999" customHeight="1" x14ac:dyDescent="0.25">
      <c r="C59" s="9"/>
      <c r="D59" s="9"/>
      <c r="E59" s="29"/>
      <c r="F59" s="29"/>
      <c r="G59" s="63"/>
      <c r="R59" s="60"/>
      <c r="S59" s="60"/>
    </row>
    <row r="60" spans="2:60" ht="16.149999999999999" customHeight="1" x14ac:dyDescent="0.25">
      <c r="C60" s="9"/>
      <c r="D60" s="9"/>
      <c r="E60" s="29"/>
      <c r="F60" s="29"/>
      <c r="G60" s="63"/>
      <c r="R60" s="60"/>
      <c r="S60" s="60"/>
    </row>
    <row r="61" spans="2:60" ht="16.149999999999999" customHeight="1" x14ac:dyDescent="0.25">
      <c r="C61" s="9"/>
      <c r="D61" s="9"/>
      <c r="E61" s="29"/>
      <c r="F61" s="29"/>
      <c r="G61" s="63"/>
      <c r="R61" s="60"/>
      <c r="S61" s="60"/>
    </row>
    <row r="62" spans="2:60" ht="16.149999999999999" customHeight="1" x14ac:dyDescent="0.25">
      <c r="C62" s="9"/>
      <c r="D62" s="9"/>
      <c r="E62" s="29"/>
      <c r="F62" s="29"/>
      <c r="G62" s="63"/>
      <c r="R62" s="60"/>
      <c r="S62" s="60"/>
    </row>
    <row r="63" spans="2:60" ht="16.149999999999999" customHeight="1" x14ac:dyDescent="0.25">
      <c r="C63" s="9"/>
      <c r="D63" s="9"/>
      <c r="E63" s="29"/>
      <c r="F63" s="29"/>
      <c r="G63" s="63"/>
      <c r="R63" s="60"/>
      <c r="S63" s="60"/>
    </row>
    <row r="64" spans="2:60" ht="16.149999999999999" customHeight="1" x14ac:dyDescent="0.25">
      <c r="C64" s="9"/>
      <c r="D64" s="9"/>
      <c r="E64" s="29"/>
      <c r="F64" s="29"/>
      <c r="G64" s="63"/>
      <c r="R64" s="60"/>
      <c r="S64" s="60"/>
    </row>
    <row r="65" spans="3:19" ht="16.149999999999999" customHeight="1" x14ac:dyDescent="0.25">
      <c r="C65" s="9"/>
      <c r="D65" s="9"/>
      <c r="E65" s="29"/>
      <c r="F65" s="29"/>
      <c r="G65" s="63"/>
      <c r="R65" s="60"/>
      <c r="S65" s="60"/>
    </row>
    <row r="66" spans="3:19" ht="16.149999999999999" customHeight="1" x14ac:dyDescent="0.25">
      <c r="C66" s="9"/>
      <c r="D66" s="9"/>
      <c r="E66" s="29"/>
      <c r="F66" s="29"/>
      <c r="G66" s="63"/>
      <c r="R66" s="60"/>
      <c r="S66" s="60"/>
    </row>
    <row r="67" spans="3:19" ht="16.149999999999999" customHeight="1" x14ac:dyDescent="0.25">
      <c r="C67" s="9"/>
      <c r="D67" s="9"/>
      <c r="E67" s="29"/>
      <c r="F67" s="29"/>
      <c r="G67" s="63"/>
    </row>
    <row r="68" spans="3:19" ht="16.149999999999999" customHeight="1" x14ac:dyDescent="0.25">
      <c r="C68" s="9"/>
      <c r="D68" s="9"/>
      <c r="E68" s="29"/>
      <c r="F68" s="29"/>
      <c r="G68" s="63"/>
    </row>
    <row r="69" spans="3:19" ht="16.149999999999999" customHeight="1" x14ac:dyDescent="0.25">
      <c r="C69" s="9"/>
      <c r="D69" s="9"/>
      <c r="E69" s="29"/>
      <c r="F69" s="29"/>
      <c r="G69" s="63"/>
    </row>
    <row r="70" spans="3:19" ht="16.149999999999999" customHeight="1" x14ac:dyDescent="0.25">
      <c r="C70" s="9"/>
      <c r="D70" s="9"/>
      <c r="E70" s="29"/>
      <c r="F70" s="29"/>
      <c r="G70" s="63"/>
    </row>
    <row r="71" spans="3:19" ht="16.149999999999999" customHeight="1" x14ac:dyDescent="0.25">
      <c r="C71" s="9"/>
      <c r="D71" s="9"/>
      <c r="E71" s="29"/>
      <c r="F71" s="29"/>
      <c r="G71" s="63"/>
    </row>
    <row r="72" spans="3:19" ht="16.149999999999999" customHeight="1" x14ac:dyDescent="0.25">
      <c r="C72" s="9"/>
      <c r="D72" s="9"/>
      <c r="E72" s="29"/>
      <c r="F72" s="29"/>
      <c r="G72" s="63"/>
    </row>
    <row r="73" spans="3:19" ht="16.149999999999999" customHeight="1" x14ac:dyDescent="0.25">
      <c r="C73" s="9"/>
      <c r="D73" s="9"/>
      <c r="E73" s="29"/>
      <c r="F73" s="29"/>
      <c r="G73" s="63"/>
    </row>
    <row r="74" spans="3:19" ht="16.149999999999999" customHeight="1" x14ac:dyDescent="0.25">
      <c r="C74" s="9"/>
      <c r="D74" s="9"/>
      <c r="E74" s="29"/>
      <c r="F74" s="29"/>
      <c r="G74" s="63"/>
    </row>
    <row r="75" spans="3:19" ht="16.149999999999999" customHeight="1" x14ac:dyDescent="0.25">
      <c r="C75" s="9"/>
      <c r="D75" s="9"/>
      <c r="E75" s="29"/>
      <c r="F75" s="29"/>
      <c r="G75" s="63"/>
    </row>
    <row r="76" spans="3:19" ht="16.149999999999999" customHeight="1" x14ac:dyDescent="0.25">
      <c r="C76" s="9"/>
      <c r="D76" s="9"/>
      <c r="E76" s="29"/>
      <c r="F76" s="29"/>
      <c r="G76" s="63"/>
    </row>
    <row r="77" spans="3:19" ht="16.149999999999999" customHeight="1" x14ac:dyDescent="0.25">
      <c r="C77" s="9"/>
      <c r="D77" s="9"/>
      <c r="E77" s="29"/>
      <c r="F77" s="29"/>
      <c r="G77" s="63"/>
    </row>
    <row r="78" spans="3:19" ht="16.149999999999999" customHeight="1" x14ac:dyDescent="0.25">
      <c r="C78" s="9"/>
      <c r="D78" s="9"/>
      <c r="E78" s="29"/>
      <c r="F78" s="29"/>
      <c r="G78" s="63"/>
    </row>
    <row r="79" spans="3:19" ht="16.149999999999999" customHeight="1" x14ac:dyDescent="0.25">
      <c r="C79" s="9"/>
      <c r="D79" s="9"/>
      <c r="E79" s="29"/>
      <c r="F79" s="29"/>
      <c r="G79" s="63"/>
    </row>
    <row r="80" spans="3:19" ht="16.149999999999999" customHeight="1" x14ac:dyDescent="0.25">
      <c r="C80" s="9"/>
      <c r="D80" s="9"/>
      <c r="E80" s="29"/>
      <c r="F80" s="29"/>
      <c r="G80" s="63"/>
    </row>
    <row r="81" spans="3:7" ht="16.149999999999999" customHeight="1" x14ac:dyDescent="0.25">
      <c r="C81" s="9"/>
      <c r="D81" s="9"/>
      <c r="E81" s="29"/>
      <c r="F81" s="29"/>
      <c r="G81" s="63"/>
    </row>
    <row r="82" spans="3:7" ht="16.149999999999999" customHeight="1" x14ac:dyDescent="0.25">
      <c r="C82" s="9"/>
      <c r="D82" s="9"/>
      <c r="E82" s="29"/>
      <c r="F82" s="29"/>
      <c r="G82" s="63"/>
    </row>
    <row r="83" spans="3:7" ht="16.149999999999999" customHeight="1" x14ac:dyDescent="0.25">
      <c r="C83" s="9"/>
      <c r="D83" s="9"/>
      <c r="E83" s="29"/>
      <c r="F83" s="29"/>
      <c r="G83" s="63"/>
    </row>
    <row r="84" spans="3:7" ht="16.149999999999999" customHeight="1" x14ac:dyDescent="0.25">
      <c r="C84" s="9"/>
      <c r="D84" s="9"/>
      <c r="E84" s="29"/>
      <c r="F84" s="29"/>
      <c r="G84" s="63"/>
    </row>
    <row r="85" spans="3:7" ht="16.149999999999999" customHeight="1" x14ac:dyDescent="0.25">
      <c r="C85" s="9"/>
      <c r="D85" s="9"/>
      <c r="E85" s="29"/>
      <c r="F85" s="29"/>
      <c r="G85" s="63"/>
    </row>
    <row r="86" spans="3:7" ht="16.149999999999999" customHeight="1" x14ac:dyDescent="0.25">
      <c r="C86" s="9"/>
      <c r="D86" s="9"/>
      <c r="E86" s="29"/>
      <c r="F86" s="29"/>
      <c r="G86" s="63"/>
    </row>
    <row r="87" spans="3:7" ht="16.149999999999999" customHeight="1" x14ac:dyDescent="0.25">
      <c r="C87" s="9"/>
      <c r="D87" s="9"/>
      <c r="E87" s="29"/>
      <c r="F87" s="29"/>
      <c r="G87" s="63"/>
    </row>
    <row r="88" spans="3:7" ht="16.149999999999999" customHeight="1" x14ac:dyDescent="0.25">
      <c r="C88" s="9"/>
      <c r="D88" s="9"/>
      <c r="E88" s="29"/>
      <c r="F88" s="29"/>
      <c r="G88" s="63"/>
    </row>
    <row r="89" spans="3:7" ht="16.149999999999999" customHeight="1" x14ac:dyDescent="0.25">
      <c r="C89" s="9"/>
      <c r="D89" s="9"/>
      <c r="E89" s="29"/>
      <c r="F89" s="29"/>
      <c r="G89" s="63"/>
    </row>
    <row r="90" spans="3:7" ht="16.149999999999999" customHeight="1" x14ac:dyDescent="0.25">
      <c r="C90" s="9"/>
      <c r="D90" s="9"/>
      <c r="E90" s="29"/>
      <c r="F90" s="29"/>
      <c r="G90" s="63"/>
    </row>
    <row r="91" spans="3:7" ht="16.149999999999999" customHeight="1" x14ac:dyDescent="0.25">
      <c r="C91" s="9"/>
      <c r="D91" s="9"/>
      <c r="E91" s="29"/>
      <c r="F91" s="29"/>
      <c r="G91" s="63"/>
    </row>
    <row r="92" spans="3:7" ht="16.149999999999999" customHeight="1" x14ac:dyDescent="0.25">
      <c r="C92" s="9"/>
      <c r="D92" s="9"/>
      <c r="E92" s="29"/>
      <c r="F92" s="29"/>
      <c r="G92" s="63"/>
    </row>
    <row r="93" spans="3:7" ht="16.149999999999999" customHeight="1" x14ac:dyDescent="0.25">
      <c r="C93" s="9"/>
      <c r="D93" s="9"/>
      <c r="E93" s="29"/>
      <c r="F93" s="29"/>
      <c r="G93" s="63"/>
    </row>
    <row r="94" spans="3:7" ht="16.149999999999999" customHeight="1" x14ac:dyDescent="0.25">
      <c r="C94" s="9"/>
      <c r="D94" s="9"/>
      <c r="E94" s="29"/>
      <c r="F94" s="29"/>
      <c r="G94" s="63"/>
    </row>
    <row r="95" spans="3:7" ht="16.149999999999999" customHeight="1" x14ac:dyDescent="0.25">
      <c r="C95" s="9"/>
      <c r="D95" s="9"/>
      <c r="E95" s="29"/>
      <c r="F95" s="29"/>
      <c r="G95" s="63"/>
    </row>
    <row r="96" spans="3:7" ht="16.149999999999999" customHeight="1" x14ac:dyDescent="0.25">
      <c r="C96" s="64"/>
      <c r="D96" s="64"/>
      <c r="E96" s="60"/>
      <c r="F96" s="60"/>
      <c r="G96" s="60"/>
    </row>
    <row r="97" spans="3:4" x14ac:dyDescent="0.25">
      <c r="C97" s="64"/>
      <c r="D97" s="64"/>
    </row>
  </sheetData>
  <sheetProtection selectLockedCells="1"/>
  <conditionalFormatting sqref="AW13:AW52">
    <cfRule type="cellIs" dxfId="5" priority="1" operator="greaterThanOrEqual">
      <formula>0.12</formula>
    </cfRule>
  </conditionalFormatting>
  <dataValidations count="1">
    <dataValidation type="list" allowBlank="1" showInputMessage="1" showErrorMessage="1" sqref="H14:H52 I14:S14 H13:AQ13 I15:AQ52" xr:uid="{52BB09BD-F44D-4773-937A-ACA104B101C1}">
      <formula1>"M,RDV,C,A,NJ"</formula1>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C5C4A-85FC-421E-88E4-9013D5AB608D}">
  <sheetPr codeName="Feuil9"/>
  <dimension ref="B1:XBR97"/>
  <sheetViews>
    <sheetView showGridLines="0" zoomScale="102" zoomScaleNormal="102" workbookViewId="0">
      <pane xSplit="7" ySplit="12" topLeftCell="H13" activePane="bottomRight" state="frozen"/>
      <selection pane="topRight" activeCell="H1" sqref="H1"/>
      <selection pane="bottomLeft" activeCell="A13" sqref="A13"/>
      <selection pane="bottomRight" activeCell="H1" sqref="H1:O6"/>
    </sheetView>
  </sheetViews>
  <sheetFormatPr baseColWidth="10" defaultColWidth="11.5703125" defaultRowHeight="15" outlineLevelCol="1" x14ac:dyDescent="0.25"/>
  <cols>
    <col min="1" max="1" width="4.28515625" style="10" customWidth="1"/>
    <col min="2" max="2" width="42.140625" style="10" customWidth="1"/>
    <col min="3" max="7" width="12.140625" style="10" customWidth="1" outlineLevel="1"/>
    <col min="8" max="25" width="12.5703125" style="10" customWidth="1"/>
    <col min="26" max="28" width="9" style="10" customWidth="1"/>
    <col min="29" max="41" width="6.28515625" style="10" customWidth="1"/>
    <col min="42" max="42" width="73" style="10" customWidth="1"/>
    <col min="43" max="43" width="6.28515625" style="10" customWidth="1"/>
    <col min="44" max="44" width="5.85546875" style="10" customWidth="1"/>
    <col min="45" max="45" width="5.85546875" style="13" customWidth="1"/>
    <col min="46" max="89" width="5.85546875" style="10" customWidth="1"/>
    <col min="90" max="16384" width="11.5703125" style="10"/>
  </cols>
  <sheetData>
    <row r="1" spans="2:46 16292:16294" ht="26.25" x14ac:dyDescent="0.4">
      <c r="B1" s="11" t="s">
        <v>11</v>
      </c>
      <c r="C1" s="66">
        <f>Septembre!C1</f>
        <v>0</v>
      </c>
      <c r="D1" s="64"/>
      <c r="E1" s="64"/>
      <c r="F1" s="64"/>
      <c r="G1" s="64"/>
      <c r="H1" s="142"/>
      <c r="I1" s="142" t="s">
        <v>41</v>
      </c>
      <c r="J1" s="142"/>
      <c r="K1" s="142"/>
      <c r="L1" s="142"/>
      <c r="M1" s="142"/>
      <c r="N1" s="142"/>
      <c r="O1" s="142"/>
      <c r="AT1" s="13"/>
    </row>
    <row r="2" spans="2:46 16292:16294" ht="26.25" x14ac:dyDescent="0.4">
      <c r="B2" s="11" t="s">
        <v>18</v>
      </c>
      <c r="C2" s="66">
        <f>Septembre!C2</f>
        <v>0</v>
      </c>
      <c r="D2" s="64"/>
      <c r="E2" s="64"/>
      <c r="F2" s="64"/>
      <c r="G2" s="64"/>
      <c r="H2" s="142"/>
      <c r="I2" s="143">
        <v>46113</v>
      </c>
      <c r="J2" s="142"/>
      <c r="K2" s="142"/>
      <c r="L2" s="142"/>
      <c r="M2" s="142"/>
      <c r="N2" s="142"/>
      <c r="O2" s="142"/>
      <c r="AT2" s="13"/>
    </row>
    <row r="3" spans="2:46 16292:16294" x14ac:dyDescent="0.25">
      <c r="B3" s="11" t="s">
        <v>19</v>
      </c>
      <c r="C3" s="10" t="s">
        <v>36</v>
      </c>
      <c r="H3" s="142"/>
      <c r="I3" s="143">
        <v>46134</v>
      </c>
      <c r="J3" s="142"/>
      <c r="K3" s="144"/>
      <c r="L3" s="142"/>
      <c r="M3" s="142" t="s">
        <v>39</v>
      </c>
      <c r="N3" s="142" t="s">
        <v>40</v>
      </c>
      <c r="O3" s="142"/>
      <c r="AT3" s="13"/>
    </row>
    <row r="4" spans="2:46 16292:16294" x14ac:dyDescent="0.25">
      <c r="C4" s="10" t="s">
        <v>37</v>
      </c>
      <c r="H4" s="142"/>
      <c r="I4" s="143">
        <v>46141</v>
      </c>
      <c r="J4" s="142"/>
      <c r="K4" s="142"/>
      <c r="L4" s="142"/>
      <c r="M4" s="142">
        <v>2026</v>
      </c>
      <c r="N4" s="142">
        <v>4</v>
      </c>
      <c r="O4" s="142"/>
      <c r="AT4" s="13"/>
    </row>
    <row r="5" spans="2:46 16292:16294" x14ac:dyDescent="0.25">
      <c r="C5" s="16" t="s">
        <v>1</v>
      </c>
      <c r="D5" s="17"/>
      <c r="E5" s="18"/>
      <c r="F5" s="19" t="s">
        <v>2</v>
      </c>
      <c r="G5" s="20"/>
      <c r="H5" s="142"/>
      <c r="I5" s="143"/>
      <c r="J5" s="142"/>
      <c r="K5" s="142"/>
      <c r="L5" s="142"/>
      <c r="M5" s="142"/>
      <c r="N5" s="142"/>
      <c r="O5" s="142"/>
      <c r="AT5" s="13"/>
    </row>
    <row r="6" spans="2:46 16292:16294" x14ac:dyDescent="0.25">
      <c r="C6" s="21" t="s">
        <v>3</v>
      </c>
      <c r="D6" s="21" t="s">
        <v>4</v>
      </c>
      <c r="E6" s="22" t="s">
        <v>5</v>
      </c>
      <c r="F6" s="23" t="s">
        <v>6</v>
      </c>
      <c r="G6" s="21" t="s">
        <v>5</v>
      </c>
      <c r="H6" s="142"/>
      <c r="I6" s="143"/>
      <c r="J6" s="142"/>
      <c r="K6" s="142"/>
      <c r="L6" s="142"/>
      <c r="M6" s="142"/>
      <c r="N6" s="142"/>
      <c r="O6" s="142"/>
      <c r="AT6" s="13"/>
    </row>
    <row r="7" spans="2:46 16292:16294" x14ac:dyDescent="0.25">
      <c r="B7" s="24" t="s">
        <v>7</v>
      </c>
      <c r="C7" s="25">
        <f>SUM(E13:E52)</f>
        <v>0</v>
      </c>
      <c r="D7" s="25">
        <f>C7-E7</f>
        <v>0</v>
      </c>
      <c r="E7" s="26">
        <f>SUM(AA13:AA52)</f>
        <v>0</v>
      </c>
      <c r="F7" s="27">
        <f>IFERROR(D7/C7,0)</f>
        <v>0</v>
      </c>
      <c r="G7" s="28">
        <f>IFERROR(E7/C7,0)</f>
        <v>0</v>
      </c>
      <c r="AA7" s="29"/>
      <c r="AB7" s="29"/>
      <c r="AT7" s="13"/>
    </row>
    <row r="8" spans="2:46 16292:16294" x14ac:dyDescent="0.25">
      <c r="B8" s="21" t="s">
        <v>8</v>
      </c>
      <c r="C8" s="25">
        <f>SUM(F13:F52)</f>
        <v>0</v>
      </c>
      <c r="D8" s="25">
        <f>C8-E8</f>
        <v>0</v>
      </c>
      <c r="E8" s="26">
        <f>SUM(AB13:AB52)</f>
        <v>0</v>
      </c>
      <c r="F8" s="27">
        <f>IFERROR(D8/C8,0)</f>
        <v>0</v>
      </c>
      <c r="G8" s="28">
        <f>IFERROR(E8/C8,0)</f>
        <v>0</v>
      </c>
      <c r="AT8" s="13"/>
    </row>
    <row r="9" spans="2:46 16292:16294" x14ac:dyDescent="0.25">
      <c r="B9" s="24" t="s">
        <v>9</v>
      </c>
      <c r="C9" s="25">
        <f>SUM(C7:C8)</f>
        <v>0</v>
      </c>
      <c r="D9" s="25">
        <f>C9-E9</f>
        <v>0</v>
      </c>
      <c r="E9" s="26">
        <f>SUM(Z13:Z52)</f>
        <v>0</v>
      </c>
      <c r="F9" s="27">
        <f>IFERROR(D9/C9,0)</f>
        <v>0</v>
      </c>
      <c r="G9" s="28">
        <f>IFERROR(E9/C9,0)</f>
        <v>0</v>
      </c>
      <c r="H9" s="30"/>
      <c r="I9" s="31">
        <f>DATE($M$4,$N$4,I$11)</f>
        <v>46114</v>
      </c>
      <c r="J9" s="30"/>
      <c r="K9" s="31">
        <f>DATE($M$4,$N$4,K$11)</f>
        <v>46115</v>
      </c>
      <c r="L9" s="30"/>
      <c r="M9" s="31">
        <f>DATE($M$4,$N$4,M$11)</f>
        <v>46132</v>
      </c>
      <c r="N9" s="30"/>
      <c r="O9" s="31">
        <f>DATE($M$4,$N$4,O$11)</f>
        <v>46133</v>
      </c>
      <c r="P9" s="30"/>
      <c r="Q9" s="31">
        <f>DATE($M$4,$N$4,Q$11)</f>
        <v>46135</v>
      </c>
      <c r="R9" s="30"/>
      <c r="S9" s="31">
        <f>DATE($M$4,$N$4,S$11)</f>
        <v>46136</v>
      </c>
      <c r="T9" s="30"/>
      <c r="U9" s="31">
        <f>DATE($M$4,$N$4,U$11)</f>
        <v>46139</v>
      </c>
      <c r="V9" s="30"/>
      <c r="W9" s="31">
        <f>DATE($M$4,$N$4,W$11)</f>
        <v>46140</v>
      </c>
      <c r="X9" s="30"/>
      <c r="Y9" s="31">
        <f>DATE($M$4,$N$4,Y$11)</f>
        <v>46142</v>
      </c>
      <c r="AT9" s="13"/>
    </row>
    <row r="10" spans="2:46 16292:16294" x14ac:dyDescent="0.25">
      <c r="B10" s="32" t="s">
        <v>10</v>
      </c>
      <c r="C10" s="33">
        <v>46113</v>
      </c>
      <c r="AT10" s="13"/>
    </row>
    <row r="11" spans="2:46 16292:16294" s="34" customFormat="1" x14ac:dyDescent="0.25">
      <c r="H11" s="35" t="s">
        <v>22</v>
      </c>
      <c r="I11" s="36">
        <v>2</v>
      </c>
      <c r="J11" s="37" t="s">
        <v>23</v>
      </c>
      <c r="K11" s="36">
        <v>3</v>
      </c>
      <c r="L11" s="37" t="s">
        <v>20</v>
      </c>
      <c r="M11" s="36">
        <v>20</v>
      </c>
      <c r="N11" s="37" t="s">
        <v>21</v>
      </c>
      <c r="O11" s="36">
        <v>21</v>
      </c>
      <c r="P11" s="37" t="s">
        <v>22</v>
      </c>
      <c r="Q11" s="36">
        <v>23</v>
      </c>
      <c r="R11" s="37" t="s">
        <v>23</v>
      </c>
      <c r="S11" s="36">
        <v>24</v>
      </c>
      <c r="T11" s="37" t="s">
        <v>20</v>
      </c>
      <c r="U11" s="36">
        <v>27</v>
      </c>
      <c r="V11" s="37" t="s">
        <v>21</v>
      </c>
      <c r="W11" s="36">
        <v>28</v>
      </c>
      <c r="X11" s="37" t="s">
        <v>22</v>
      </c>
      <c r="Y11" s="36">
        <v>30</v>
      </c>
      <c r="Z11" s="38" t="s">
        <v>29</v>
      </c>
      <c r="AA11" s="39"/>
      <c r="AB11" s="36"/>
      <c r="AC11" s="38" t="s">
        <v>30</v>
      </c>
      <c r="AD11" s="39"/>
      <c r="AE11" s="36"/>
      <c r="AF11" s="38" t="s">
        <v>31</v>
      </c>
      <c r="AG11" s="39"/>
      <c r="AH11" s="39"/>
      <c r="AI11" s="39"/>
      <c r="AJ11" s="39"/>
      <c r="AK11" s="39"/>
      <c r="AL11" s="39"/>
      <c r="AM11" s="39"/>
      <c r="AN11" s="39"/>
      <c r="AO11" s="40"/>
      <c r="AS11" s="41"/>
      <c r="AT11" s="41"/>
    </row>
    <row r="12" spans="2:46 16292:16294" s="42" customFormat="1" ht="30" x14ac:dyDescent="0.25">
      <c r="B12" s="43" t="s">
        <v>12</v>
      </c>
      <c r="C12" s="43" t="s">
        <v>13</v>
      </c>
      <c r="D12" s="43" t="s">
        <v>14</v>
      </c>
      <c r="E12" s="43" t="s">
        <v>15</v>
      </c>
      <c r="F12" s="43" t="s">
        <v>16</v>
      </c>
      <c r="G12" s="43" t="s">
        <v>17</v>
      </c>
      <c r="H12" s="43" t="s">
        <v>21</v>
      </c>
      <c r="I12" s="44" t="s">
        <v>24</v>
      </c>
      <c r="J12" s="45" t="s">
        <v>21</v>
      </c>
      <c r="K12" s="44" t="s">
        <v>24</v>
      </c>
      <c r="L12" s="45" t="s">
        <v>21</v>
      </c>
      <c r="M12" s="44" t="s">
        <v>24</v>
      </c>
      <c r="N12" s="45" t="s">
        <v>21</v>
      </c>
      <c r="O12" s="44" t="s">
        <v>24</v>
      </c>
      <c r="P12" s="45" t="s">
        <v>21</v>
      </c>
      <c r="Q12" s="44" t="s">
        <v>24</v>
      </c>
      <c r="R12" s="45" t="s">
        <v>21</v>
      </c>
      <c r="S12" s="44" t="s">
        <v>24</v>
      </c>
      <c r="T12" s="45" t="s">
        <v>21</v>
      </c>
      <c r="U12" s="44" t="s">
        <v>24</v>
      </c>
      <c r="V12" s="45" t="s">
        <v>21</v>
      </c>
      <c r="W12" s="44" t="s">
        <v>24</v>
      </c>
      <c r="X12" s="45" t="s">
        <v>21</v>
      </c>
      <c r="Y12" s="44" t="s">
        <v>24</v>
      </c>
      <c r="Z12" s="46" t="s">
        <v>32</v>
      </c>
      <c r="AA12" s="43" t="s">
        <v>15</v>
      </c>
      <c r="AB12" s="44" t="s">
        <v>16</v>
      </c>
      <c r="AC12" s="46" t="s">
        <v>15</v>
      </c>
      <c r="AD12" s="43" t="s">
        <v>16</v>
      </c>
      <c r="AE12" s="44" t="s">
        <v>33</v>
      </c>
      <c r="AF12" s="46" t="s">
        <v>34</v>
      </c>
      <c r="AG12" s="43" t="s">
        <v>2</v>
      </c>
      <c r="AH12" s="43" t="s">
        <v>25</v>
      </c>
      <c r="AI12" s="43" t="s">
        <v>2</v>
      </c>
      <c r="AJ12" s="43" t="s">
        <v>35</v>
      </c>
      <c r="AK12" s="43" t="s">
        <v>2</v>
      </c>
      <c r="AL12" s="43" t="s">
        <v>27</v>
      </c>
      <c r="AM12" s="43" t="s">
        <v>2</v>
      </c>
      <c r="AN12" s="43" t="s">
        <v>26</v>
      </c>
      <c r="AO12" s="43" t="s">
        <v>2</v>
      </c>
      <c r="AP12" s="43" t="s">
        <v>81</v>
      </c>
      <c r="AS12" s="47"/>
      <c r="AT12" s="47"/>
    </row>
    <row r="13" spans="2:46 16292:16294" x14ac:dyDescent="0.25">
      <c r="B13" s="21" t="str">
        <f>Mars!B13</f>
        <v xml:space="preserve"> </v>
      </c>
      <c r="C13" s="48"/>
      <c r="D13" s="49"/>
      <c r="E13" s="50">
        <f>IF(AND(ISBLANK(A13),B13&gt;"*"),COUNTIF($H$12:$Y$12,"M")-IF(AND(ISNUMBER($C13),$C13&gt;0),NETWORKDAYS($I$9,$C13,$I$2:$I$6)-1,0)-IF(AND(ISNUMBER($D13),$D13&gt;0),NETWORKDAYS($D13,#REF!,$I$2:$I$6)-1,0),0)</f>
        <v>0</v>
      </c>
      <c r="F13" s="50">
        <f>IF(AND(ISBLANK(A13),B13&gt;"*"),COUNTIF($H$12:$Y$12,"M")-IF(AND(ISNUMBER($C13),$C13&gt;0),NETWORKDAYS($I$9,$C13,$I$2:$I$6)-1,0)-IF(AND(ISNUMBER($D13),$D13&gt;0),NETWORKDAYS($D13,#REF!,$I$2:$I$6)-1,0),0)</f>
        <v>0</v>
      </c>
      <c r="G13" s="50">
        <f>E13+F13</f>
        <v>0</v>
      </c>
      <c r="H13" s="51"/>
      <c r="I13" s="52"/>
      <c r="J13" s="53"/>
      <c r="K13" s="52"/>
      <c r="L13" s="53"/>
      <c r="M13" s="52"/>
      <c r="N13" s="53"/>
      <c r="O13" s="52"/>
      <c r="P13" s="53"/>
      <c r="Q13" s="52"/>
      <c r="R13" s="53"/>
      <c r="S13" s="52"/>
      <c r="T13" s="53"/>
      <c r="U13" s="52"/>
      <c r="V13" s="53"/>
      <c r="W13" s="52"/>
      <c r="X13" s="53"/>
      <c r="Y13" s="52"/>
      <c r="Z13" s="54">
        <f>COUNTIF(H13:Y13,"*")</f>
        <v>0</v>
      </c>
      <c r="AA13" s="50">
        <f>COUNTIFS($H$12:$Y$12,"M",$H13:$Y13,"*")</f>
        <v>0</v>
      </c>
      <c r="AB13" s="55">
        <f>COUNTIFS($H$12:$Y$12,"A",$H13:$Y13,"*")</f>
        <v>0</v>
      </c>
      <c r="AC13" s="56">
        <f>IFERROR(AA13/$C$7,0)</f>
        <v>0</v>
      </c>
      <c r="AD13" s="57">
        <f>IFERROR(AB13/$C$8,0)</f>
        <v>0</v>
      </c>
      <c r="AE13" s="58">
        <f>IFERROR(Z13/$C$9,0)</f>
        <v>0</v>
      </c>
      <c r="AF13" s="54">
        <f>COUNTIF($H13:$Y13,"M")</f>
        <v>0</v>
      </c>
      <c r="AG13" s="59">
        <f t="shared" ref="AG13:AG52" si="0">IFERROR(AF13/$Z13,0)</f>
        <v>0</v>
      </c>
      <c r="AH13" s="54">
        <f>COUNTIF($H13:$Y13,"RDV")</f>
        <v>0</v>
      </c>
      <c r="AI13" s="59">
        <f t="shared" ref="AI13:AI52" si="1">IFERROR(AH13/$Z13,0)</f>
        <v>0</v>
      </c>
      <c r="AJ13" s="54">
        <f>COUNTIF($H13:$Y13,"A")</f>
        <v>0</v>
      </c>
      <c r="AK13" s="59">
        <f t="shared" ref="AK13:AK52" si="2">IFERROR(AJ13/$Z13,0)</f>
        <v>0</v>
      </c>
      <c r="AL13" s="54">
        <f>COUNTIF($H13:$Y13,"NJ")</f>
        <v>0</v>
      </c>
      <c r="AM13" s="59">
        <f t="shared" ref="AM13:AM52" si="3">IFERROR(AL13/$Z13,0)</f>
        <v>0</v>
      </c>
      <c r="AN13" s="54">
        <f>COUNTIF($H13:$Y13,"C")</f>
        <v>0</v>
      </c>
      <c r="AO13" s="59">
        <f t="shared" ref="AO13:AO52" si="4">IFERROR(AN13/Z13,0)</f>
        <v>0</v>
      </c>
      <c r="AP13" s="129"/>
      <c r="AT13" s="13"/>
    </row>
    <row r="14" spans="2:46 16292:16294" x14ac:dyDescent="0.25">
      <c r="B14" s="21" t="str">
        <f>Mars!B14</f>
        <v xml:space="preserve"> </v>
      </c>
      <c r="C14" s="48"/>
      <c r="D14" s="48"/>
      <c r="E14" s="50">
        <f>IF(AND(ISBLANK(A14),B14&gt;"*"),COUNTIF($H$12:$Y$12,"M")-IF(AND(ISNUMBER($C14),$C14&gt;0),NETWORKDAYS($I$9,$C14,$I$2:$I$6)-1,0)-IF(AND(ISNUMBER($D14),$D14&gt;0),NETWORKDAYS($D14,#REF!,$I$2:$I$6)-1,0),0)</f>
        <v>0</v>
      </c>
      <c r="F14" s="50">
        <f>IF(AND(ISBLANK(A14),B14&gt;"*"),COUNTIF($H$12:$Y$12,"M")-IF(AND(ISNUMBER($C14),$C14&gt;0),NETWORKDAYS($I$9,$C14,$I$2:$I$6)-1,0)-IF(AND(ISNUMBER($D14),$D14&gt;0),NETWORKDAYS($D14,#REF!,$I$2:$I$6)-1,0),0)</f>
        <v>0</v>
      </c>
      <c r="G14" s="50">
        <f t="shared" ref="G14:G52" si="5">E14+F14</f>
        <v>0</v>
      </c>
      <c r="H14" s="51"/>
      <c r="I14" s="52"/>
      <c r="J14" s="53"/>
      <c r="K14" s="52"/>
      <c r="L14" s="53"/>
      <c r="M14" s="52"/>
      <c r="N14" s="53"/>
      <c r="O14" s="52"/>
      <c r="P14" s="53"/>
      <c r="Q14" s="52"/>
      <c r="R14" s="53"/>
      <c r="S14" s="52"/>
      <c r="T14" s="53"/>
      <c r="U14" s="52"/>
      <c r="V14" s="53"/>
      <c r="W14" s="52"/>
      <c r="X14" s="53"/>
      <c r="Y14" s="52"/>
      <c r="Z14" s="54">
        <f>COUNTIF(H14:Y14,"*")</f>
        <v>0</v>
      </c>
      <c r="AA14" s="50">
        <f>COUNTIFS($H$12:$Y$12,"M",$H14:$Y14,"*")</f>
        <v>0</v>
      </c>
      <c r="AB14" s="55">
        <f>COUNTIFS($H$12:$Y$12,"A",$H14:$Y14,"*")</f>
        <v>0</v>
      </c>
      <c r="AC14" s="56">
        <f t="shared" ref="AC14:AC52" si="6">IFERROR(AA14/$C$7,0)</f>
        <v>0</v>
      </c>
      <c r="AD14" s="57">
        <f t="shared" ref="AD14:AD52" si="7">IFERROR(AB14/$C$8,0)</f>
        <v>0</v>
      </c>
      <c r="AE14" s="58">
        <f t="shared" ref="AE14:AE52" si="8">IFERROR(Z14/$C$9,0)</f>
        <v>0</v>
      </c>
      <c r="AF14" s="54">
        <f>COUNTIF($H14:$Y14,"M")</f>
        <v>0</v>
      </c>
      <c r="AG14" s="59">
        <f t="shared" si="0"/>
        <v>0</v>
      </c>
      <c r="AH14" s="54">
        <f>COUNTIF($H14:$Y14,"RDV")</f>
        <v>0</v>
      </c>
      <c r="AI14" s="59">
        <f t="shared" si="1"/>
        <v>0</v>
      </c>
      <c r="AJ14" s="54">
        <f>COUNTIF($H14:$Y14,"A")</f>
        <v>0</v>
      </c>
      <c r="AK14" s="59">
        <f t="shared" si="2"/>
        <v>0</v>
      </c>
      <c r="AL14" s="54">
        <f>COUNTIF($H14:$Y14,"NJ")</f>
        <v>0</v>
      </c>
      <c r="AM14" s="59">
        <f t="shared" si="3"/>
        <v>0</v>
      </c>
      <c r="AN14" s="54">
        <f>COUNTIF($H14:$Y14,"C")</f>
        <v>0</v>
      </c>
      <c r="AO14" s="59">
        <f t="shared" si="4"/>
        <v>0</v>
      </c>
      <c r="AP14" s="129"/>
      <c r="XBP14" s="10" t="s">
        <v>28</v>
      </c>
      <c r="XBR14" s="10" t="s">
        <v>28</v>
      </c>
    </row>
    <row r="15" spans="2:46 16292:16294" x14ac:dyDescent="0.25">
      <c r="B15" s="21" t="str">
        <f>Mars!B15</f>
        <v xml:space="preserve"> </v>
      </c>
      <c r="C15" s="48"/>
      <c r="D15" s="48"/>
      <c r="E15" s="50">
        <f>IF(AND(ISBLANK(A15),B15&gt;"*"),COUNTIF($H$12:$Y$12,"M")-IF(AND(ISNUMBER($C15),$C15&gt;0),NETWORKDAYS($I$9,$C15,$I$2:$I$6)-1,0)-IF(AND(ISNUMBER($D15),$D15&gt;0),NETWORKDAYS($D15,#REF!,$I$2:$I$6)-1,0),0)</f>
        <v>0</v>
      </c>
      <c r="F15" s="50">
        <f>IF(AND(ISBLANK(A15),B15&gt;"*"),COUNTIF($H$12:$Y$12,"M")-IF(AND(ISNUMBER($C15),$C15&gt;0),NETWORKDAYS($I$9,$C15,$I$2:$I$6)-1,0)-IF(AND(ISNUMBER($D15),$D15&gt;0),NETWORKDAYS($D15,#REF!,$I$2:$I$6)-1,0),0)</f>
        <v>0</v>
      </c>
      <c r="G15" s="50">
        <f t="shared" si="5"/>
        <v>0</v>
      </c>
      <c r="H15" s="51"/>
      <c r="I15" s="52"/>
      <c r="J15" s="53"/>
      <c r="K15" s="52"/>
      <c r="L15" s="53"/>
      <c r="M15" s="52"/>
      <c r="N15" s="53"/>
      <c r="O15" s="52"/>
      <c r="P15" s="53"/>
      <c r="Q15" s="52"/>
      <c r="R15" s="53"/>
      <c r="S15" s="52"/>
      <c r="T15" s="53"/>
      <c r="U15" s="52"/>
      <c r="V15" s="53"/>
      <c r="W15" s="52"/>
      <c r="X15" s="53"/>
      <c r="Y15" s="52"/>
      <c r="Z15" s="54">
        <f>COUNTIF(H15:Y15,"*")</f>
        <v>0</v>
      </c>
      <c r="AA15" s="50">
        <f>COUNTIFS($H$12:$Y$12,"M",$H15:$Y15,"*")</f>
        <v>0</v>
      </c>
      <c r="AB15" s="55">
        <f>COUNTIFS($H$12:$Y$12,"A",$H15:$Y15,"*")</f>
        <v>0</v>
      </c>
      <c r="AC15" s="56">
        <f t="shared" si="6"/>
        <v>0</v>
      </c>
      <c r="AD15" s="57">
        <f t="shared" si="7"/>
        <v>0</v>
      </c>
      <c r="AE15" s="58">
        <f t="shared" si="8"/>
        <v>0</v>
      </c>
      <c r="AF15" s="54">
        <f>COUNTIF($H15:$Y15,"M")</f>
        <v>0</v>
      </c>
      <c r="AG15" s="59">
        <f t="shared" si="0"/>
        <v>0</v>
      </c>
      <c r="AH15" s="54">
        <f>COUNTIF($H15:$Y15,"RDV")</f>
        <v>0</v>
      </c>
      <c r="AI15" s="59">
        <f t="shared" si="1"/>
        <v>0</v>
      </c>
      <c r="AJ15" s="54">
        <f>COUNTIF($H15:$Y15,"A")</f>
        <v>0</v>
      </c>
      <c r="AK15" s="59">
        <f t="shared" si="2"/>
        <v>0</v>
      </c>
      <c r="AL15" s="54">
        <f>COUNTIF($H15:$Y15,"NJ")</f>
        <v>0</v>
      </c>
      <c r="AM15" s="59">
        <f t="shared" si="3"/>
        <v>0</v>
      </c>
      <c r="AN15" s="54">
        <f>COUNTIF($H15:$Y15,"C")</f>
        <v>0</v>
      </c>
      <c r="AO15" s="59">
        <f t="shared" si="4"/>
        <v>0</v>
      </c>
      <c r="AP15" s="129"/>
    </row>
    <row r="16" spans="2:46 16292:16294" x14ac:dyDescent="0.25">
      <c r="B16" s="21" t="str">
        <f>Mars!B16</f>
        <v xml:space="preserve"> </v>
      </c>
      <c r="C16" s="48"/>
      <c r="D16" s="48"/>
      <c r="E16" s="50">
        <f>IF(AND(ISBLANK(A16),B16&gt;"*"),COUNTIF($H$12:$Y$12,"M")-IF(AND(ISNUMBER($C16),$C16&gt;0),NETWORKDAYS($I$9,$C16,$I$2:$I$6)-1,0)-IF(AND(ISNUMBER($D16),$D16&gt;0),NETWORKDAYS($D16,#REF!,$I$2:$I$6)-1,0),0)</f>
        <v>0</v>
      </c>
      <c r="F16" s="50">
        <f>IF(AND(ISBLANK(A16),B16&gt;"*"),COUNTIF($H$12:$Y$12,"M")-IF(AND(ISNUMBER($C16),$C16&gt;0),NETWORKDAYS($I$9,$C16,$I$2:$I$6)-1,0)-IF(AND(ISNUMBER($D16),$D16&gt;0),NETWORKDAYS($D16,#REF!,$I$2:$I$6)-1,0),0)</f>
        <v>0</v>
      </c>
      <c r="G16" s="50">
        <f t="shared" si="5"/>
        <v>0</v>
      </c>
      <c r="H16" s="51"/>
      <c r="I16" s="52"/>
      <c r="J16" s="53"/>
      <c r="K16" s="52"/>
      <c r="L16" s="53"/>
      <c r="M16" s="52"/>
      <c r="N16" s="53"/>
      <c r="O16" s="52"/>
      <c r="P16" s="53"/>
      <c r="Q16" s="52"/>
      <c r="R16" s="53"/>
      <c r="S16" s="52"/>
      <c r="T16" s="53"/>
      <c r="U16" s="52"/>
      <c r="V16" s="53"/>
      <c r="W16" s="52"/>
      <c r="X16" s="53"/>
      <c r="Y16" s="52"/>
      <c r="Z16" s="54">
        <f>COUNTIF(H16:Y16,"*")</f>
        <v>0</v>
      </c>
      <c r="AA16" s="50">
        <f>COUNTIFS($H$12:$Y$12,"M",$H16:$Y16,"*")</f>
        <v>0</v>
      </c>
      <c r="AB16" s="55">
        <f>COUNTIFS($H$12:$Y$12,"A",$H16:$Y16,"*")</f>
        <v>0</v>
      </c>
      <c r="AC16" s="56">
        <f t="shared" si="6"/>
        <v>0</v>
      </c>
      <c r="AD16" s="57">
        <f t="shared" si="7"/>
        <v>0</v>
      </c>
      <c r="AE16" s="58">
        <f t="shared" si="8"/>
        <v>0</v>
      </c>
      <c r="AF16" s="54">
        <f>COUNTIF($H16:$Y16,"M")</f>
        <v>0</v>
      </c>
      <c r="AG16" s="59">
        <f t="shared" si="0"/>
        <v>0</v>
      </c>
      <c r="AH16" s="54">
        <f>COUNTIF($H16:$Y16,"RDV")</f>
        <v>0</v>
      </c>
      <c r="AI16" s="59">
        <f t="shared" si="1"/>
        <v>0</v>
      </c>
      <c r="AJ16" s="54">
        <f>COUNTIF($H16:$Y16,"A")</f>
        <v>0</v>
      </c>
      <c r="AK16" s="59">
        <f t="shared" si="2"/>
        <v>0</v>
      </c>
      <c r="AL16" s="54">
        <f>COUNTIF($H16:$Y16,"NJ")</f>
        <v>0</v>
      </c>
      <c r="AM16" s="59">
        <f t="shared" si="3"/>
        <v>0</v>
      </c>
      <c r="AN16" s="54">
        <f>COUNTIF($H16:$Y16,"C")</f>
        <v>0</v>
      </c>
      <c r="AO16" s="59">
        <f t="shared" si="4"/>
        <v>0</v>
      </c>
      <c r="AP16" s="129"/>
    </row>
    <row r="17" spans="2:42" x14ac:dyDescent="0.25">
      <c r="B17" s="21" t="str">
        <f>Mars!B17</f>
        <v xml:space="preserve"> </v>
      </c>
      <c r="C17" s="48"/>
      <c r="D17" s="48"/>
      <c r="E17" s="50">
        <f>IF(AND(ISBLANK(A17),B17&gt;"*"),COUNTIF($H$12:$Y$12,"M")-IF(AND(ISNUMBER($C17),$C17&gt;0),NETWORKDAYS($I$9,$C17,$I$2:$I$6)-1,0)-IF(AND(ISNUMBER($D17),$D17&gt;0),NETWORKDAYS($D17,#REF!,$I$2:$I$6)-1,0),0)</f>
        <v>0</v>
      </c>
      <c r="F17" s="50">
        <f>IF(AND(ISBLANK(A17),B17&gt;"*"),COUNTIF($H$12:$Y$12,"M")-IF(AND(ISNUMBER($C17),$C17&gt;0),NETWORKDAYS($I$9,$C17,$I$2:$I$6)-1,0)-IF(AND(ISNUMBER($D17),$D17&gt;0),NETWORKDAYS($D17,#REF!,$I$2:$I$6)-1,0),0)</f>
        <v>0</v>
      </c>
      <c r="G17" s="50">
        <f t="shared" si="5"/>
        <v>0</v>
      </c>
      <c r="H17" s="51"/>
      <c r="I17" s="52"/>
      <c r="J17" s="53"/>
      <c r="K17" s="52"/>
      <c r="L17" s="53"/>
      <c r="M17" s="52"/>
      <c r="N17" s="53"/>
      <c r="O17" s="52"/>
      <c r="P17" s="53"/>
      <c r="Q17" s="52"/>
      <c r="R17" s="53"/>
      <c r="S17" s="52"/>
      <c r="T17" s="53"/>
      <c r="U17" s="52"/>
      <c r="V17" s="53"/>
      <c r="W17" s="52"/>
      <c r="X17" s="53"/>
      <c r="Y17" s="52"/>
      <c r="Z17" s="54">
        <f>COUNTIF(H17:Y17,"*")</f>
        <v>0</v>
      </c>
      <c r="AA17" s="50">
        <f>COUNTIFS($H$12:$Y$12,"M",$H17:$Y17,"*")</f>
        <v>0</v>
      </c>
      <c r="AB17" s="55">
        <f>COUNTIFS($H$12:$Y$12,"A",$H17:$Y17,"*")</f>
        <v>0</v>
      </c>
      <c r="AC17" s="56">
        <f t="shared" si="6"/>
        <v>0</v>
      </c>
      <c r="AD17" s="57">
        <f t="shared" si="7"/>
        <v>0</v>
      </c>
      <c r="AE17" s="58">
        <f t="shared" si="8"/>
        <v>0</v>
      </c>
      <c r="AF17" s="54">
        <f>COUNTIF($H17:$Y17,"M")</f>
        <v>0</v>
      </c>
      <c r="AG17" s="59">
        <f t="shared" si="0"/>
        <v>0</v>
      </c>
      <c r="AH17" s="54">
        <f>COUNTIF($H17:$Y17,"RDV")</f>
        <v>0</v>
      </c>
      <c r="AI17" s="59">
        <f t="shared" si="1"/>
        <v>0</v>
      </c>
      <c r="AJ17" s="54">
        <f>COUNTIF($H17:$Y17,"A")</f>
        <v>0</v>
      </c>
      <c r="AK17" s="59">
        <f t="shared" si="2"/>
        <v>0</v>
      </c>
      <c r="AL17" s="54">
        <f>COUNTIF($H17:$Y17,"NJ")</f>
        <v>0</v>
      </c>
      <c r="AM17" s="59">
        <f t="shared" si="3"/>
        <v>0</v>
      </c>
      <c r="AN17" s="54">
        <f>COUNTIF($H17:$Y17,"C")</f>
        <v>0</v>
      </c>
      <c r="AO17" s="59">
        <f t="shared" si="4"/>
        <v>0</v>
      </c>
      <c r="AP17" s="129"/>
    </row>
    <row r="18" spans="2:42" x14ac:dyDescent="0.25">
      <c r="B18" s="21" t="str">
        <f>Mars!B18</f>
        <v xml:space="preserve"> </v>
      </c>
      <c r="C18" s="48"/>
      <c r="D18" s="48"/>
      <c r="E18" s="50">
        <f>IF(AND(ISBLANK(A18),B18&gt;"*"),COUNTIF($H$12:$Y$12,"M")-IF(AND(ISNUMBER($C18),$C18&gt;0),NETWORKDAYS($I$9,$C18,$I$2:$I$6)-1,0)-IF(AND(ISNUMBER($D18),$D18&gt;0),NETWORKDAYS($D18,#REF!,$I$2:$I$6)-1,0),0)</f>
        <v>0</v>
      </c>
      <c r="F18" s="50">
        <f>IF(AND(ISBLANK(A18),B18&gt;"*"),COUNTIF($H$12:$Y$12,"M")-IF(AND(ISNUMBER($C18),$C18&gt;0),NETWORKDAYS($I$9,$C18,$I$2:$I$6)-1,0)-IF(AND(ISNUMBER($D18),$D18&gt;0),NETWORKDAYS($D18,#REF!,$I$2:$I$6)-1,0),0)</f>
        <v>0</v>
      </c>
      <c r="G18" s="50">
        <f t="shared" si="5"/>
        <v>0</v>
      </c>
      <c r="H18" s="51"/>
      <c r="I18" s="52"/>
      <c r="J18" s="53"/>
      <c r="K18" s="52"/>
      <c r="L18" s="53"/>
      <c r="M18" s="52"/>
      <c r="N18" s="53"/>
      <c r="O18" s="52"/>
      <c r="P18" s="53"/>
      <c r="Q18" s="52"/>
      <c r="R18" s="53"/>
      <c r="S18" s="52"/>
      <c r="T18" s="53"/>
      <c r="U18" s="52"/>
      <c r="V18" s="53"/>
      <c r="W18" s="52"/>
      <c r="X18" s="53"/>
      <c r="Y18" s="52"/>
      <c r="Z18" s="54">
        <f>COUNTIF(H18:Y18,"*")</f>
        <v>0</v>
      </c>
      <c r="AA18" s="50">
        <f>COUNTIFS($H$12:$Y$12,"M",$H18:$Y18,"*")</f>
        <v>0</v>
      </c>
      <c r="AB18" s="55">
        <f>COUNTIFS($H$12:$Y$12,"A",$H18:$Y18,"*")</f>
        <v>0</v>
      </c>
      <c r="AC18" s="56">
        <f t="shared" si="6"/>
        <v>0</v>
      </c>
      <c r="AD18" s="57">
        <f t="shared" si="7"/>
        <v>0</v>
      </c>
      <c r="AE18" s="58">
        <f t="shared" si="8"/>
        <v>0</v>
      </c>
      <c r="AF18" s="54">
        <f>COUNTIF($H18:$Y18,"M")</f>
        <v>0</v>
      </c>
      <c r="AG18" s="59">
        <f t="shared" si="0"/>
        <v>0</v>
      </c>
      <c r="AH18" s="54">
        <f>COUNTIF($H18:$Y18,"RDV")</f>
        <v>0</v>
      </c>
      <c r="AI18" s="59">
        <f t="shared" si="1"/>
        <v>0</v>
      </c>
      <c r="AJ18" s="54">
        <f>COUNTIF($H18:$Y18,"A")</f>
        <v>0</v>
      </c>
      <c r="AK18" s="59">
        <f t="shared" si="2"/>
        <v>0</v>
      </c>
      <c r="AL18" s="54">
        <f>COUNTIF($H18:$Y18,"NJ")</f>
        <v>0</v>
      </c>
      <c r="AM18" s="59">
        <f t="shared" si="3"/>
        <v>0</v>
      </c>
      <c r="AN18" s="54">
        <f>COUNTIF($H18:$Y18,"C")</f>
        <v>0</v>
      </c>
      <c r="AO18" s="59">
        <f t="shared" si="4"/>
        <v>0</v>
      </c>
      <c r="AP18" s="129"/>
    </row>
    <row r="19" spans="2:42" x14ac:dyDescent="0.25">
      <c r="B19" s="21" t="str">
        <f>Mars!B19</f>
        <v xml:space="preserve"> </v>
      </c>
      <c r="C19" s="48"/>
      <c r="D19" s="48"/>
      <c r="E19" s="50">
        <f>IF(AND(ISBLANK(A19),B19&gt;"*"),COUNTIF($H$12:$Y$12,"M")-IF(AND(ISNUMBER($C19),$C19&gt;0),NETWORKDAYS($I$9,$C19,$I$2:$I$6)-1,0)-IF(AND(ISNUMBER($D19),$D19&gt;0),NETWORKDAYS($D19,#REF!,$I$2:$I$6)-1,0),0)</f>
        <v>0</v>
      </c>
      <c r="F19" s="50">
        <f>IF(AND(ISBLANK(A19),B19&gt;"*"),COUNTIF($H$12:$Y$12,"M")-IF(AND(ISNUMBER($C19),$C19&gt;0),NETWORKDAYS($I$9,$C19,$I$2:$I$6)-1,0)-IF(AND(ISNUMBER($D19),$D19&gt;0),NETWORKDAYS($D19,#REF!,$I$2:$I$6)-1,0),0)</f>
        <v>0</v>
      </c>
      <c r="G19" s="50">
        <f t="shared" si="5"/>
        <v>0</v>
      </c>
      <c r="H19" s="51"/>
      <c r="I19" s="52"/>
      <c r="J19" s="53"/>
      <c r="K19" s="52"/>
      <c r="L19" s="53"/>
      <c r="M19" s="52"/>
      <c r="N19" s="53"/>
      <c r="O19" s="52"/>
      <c r="P19" s="53"/>
      <c r="Q19" s="52"/>
      <c r="R19" s="53"/>
      <c r="S19" s="52"/>
      <c r="T19" s="53"/>
      <c r="U19" s="52"/>
      <c r="V19" s="53"/>
      <c r="W19" s="52"/>
      <c r="X19" s="53"/>
      <c r="Y19" s="52"/>
      <c r="Z19" s="54">
        <f>COUNTIF(H19:Y19,"*")</f>
        <v>0</v>
      </c>
      <c r="AA19" s="50">
        <f>COUNTIFS($H$12:$Y$12,"M",$H19:$Y19,"*")</f>
        <v>0</v>
      </c>
      <c r="AB19" s="55">
        <f>COUNTIFS($H$12:$Y$12,"A",$H19:$Y19,"*")</f>
        <v>0</v>
      </c>
      <c r="AC19" s="56">
        <f t="shared" si="6"/>
        <v>0</v>
      </c>
      <c r="AD19" s="57">
        <f t="shared" si="7"/>
        <v>0</v>
      </c>
      <c r="AE19" s="58">
        <f t="shared" si="8"/>
        <v>0</v>
      </c>
      <c r="AF19" s="54">
        <f>COUNTIF($H19:$Y19,"M")</f>
        <v>0</v>
      </c>
      <c r="AG19" s="59">
        <f t="shared" si="0"/>
        <v>0</v>
      </c>
      <c r="AH19" s="54">
        <f>COUNTIF($H19:$Y19,"RDV")</f>
        <v>0</v>
      </c>
      <c r="AI19" s="59">
        <f t="shared" si="1"/>
        <v>0</v>
      </c>
      <c r="AJ19" s="54">
        <f>COUNTIF($H19:$Y19,"A")</f>
        <v>0</v>
      </c>
      <c r="AK19" s="59">
        <f t="shared" si="2"/>
        <v>0</v>
      </c>
      <c r="AL19" s="54">
        <f>COUNTIF($H19:$Y19,"NJ")</f>
        <v>0</v>
      </c>
      <c r="AM19" s="59">
        <f t="shared" si="3"/>
        <v>0</v>
      </c>
      <c r="AN19" s="54">
        <f>COUNTIF($H19:$Y19,"C")</f>
        <v>0</v>
      </c>
      <c r="AO19" s="59">
        <f t="shared" si="4"/>
        <v>0</v>
      </c>
      <c r="AP19" s="129"/>
    </row>
    <row r="20" spans="2:42" x14ac:dyDescent="0.25">
      <c r="B20" s="21" t="str">
        <f>Mars!B20</f>
        <v xml:space="preserve"> </v>
      </c>
      <c r="C20" s="48"/>
      <c r="D20" s="48"/>
      <c r="E20" s="50">
        <f>IF(AND(ISBLANK(A20),B20&gt;"*"),COUNTIF($H$12:$Y$12,"M")-IF(AND(ISNUMBER($C20),$C20&gt;0),NETWORKDAYS($I$9,$C20,$I$2:$I$6)-1,0)-IF(AND(ISNUMBER($D20),$D20&gt;0),NETWORKDAYS($D20,#REF!,$I$2:$I$6)-1,0),0)</f>
        <v>0</v>
      </c>
      <c r="F20" s="50">
        <f>IF(AND(ISBLANK(A20),B20&gt;"*"),COUNTIF($H$12:$Y$12,"M")-IF(AND(ISNUMBER($C20),$C20&gt;0),NETWORKDAYS($I$9,$C20,$I$2:$I$6)-1,0)-IF(AND(ISNUMBER($D20),$D20&gt;0),NETWORKDAYS($D20,#REF!,$I$2:$I$6)-1,0),0)</f>
        <v>0</v>
      </c>
      <c r="G20" s="50">
        <f t="shared" si="5"/>
        <v>0</v>
      </c>
      <c r="H20" s="51"/>
      <c r="I20" s="52"/>
      <c r="J20" s="53"/>
      <c r="K20" s="52"/>
      <c r="L20" s="53"/>
      <c r="M20" s="52"/>
      <c r="N20" s="53"/>
      <c r="O20" s="52"/>
      <c r="P20" s="53"/>
      <c r="Q20" s="52"/>
      <c r="R20" s="53"/>
      <c r="S20" s="52"/>
      <c r="T20" s="53"/>
      <c r="U20" s="52"/>
      <c r="V20" s="53"/>
      <c r="W20" s="52"/>
      <c r="X20" s="53"/>
      <c r="Y20" s="52"/>
      <c r="Z20" s="54">
        <f>COUNTIF(H20:Y20,"*")</f>
        <v>0</v>
      </c>
      <c r="AA20" s="50">
        <f>COUNTIFS($H$12:$Y$12,"M",$H20:$Y20,"*")</f>
        <v>0</v>
      </c>
      <c r="AB20" s="55">
        <f>COUNTIFS($H$12:$Y$12,"A",$H20:$Y20,"*")</f>
        <v>0</v>
      </c>
      <c r="AC20" s="56">
        <f t="shared" si="6"/>
        <v>0</v>
      </c>
      <c r="AD20" s="57">
        <f t="shared" si="7"/>
        <v>0</v>
      </c>
      <c r="AE20" s="58">
        <f t="shared" si="8"/>
        <v>0</v>
      </c>
      <c r="AF20" s="54">
        <f>COUNTIF($H20:$Y20,"M")</f>
        <v>0</v>
      </c>
      <c r="AG20" s="59">
        <f t="shared" si="0"/>
        <v>0</v>
      </c>
      <c r="AH20" s="54">
        <f>COUNTIF($H20:$Y20,"RDV")</f>
        <v>0</v>
      </c>
      <c r="AI20" s="59">
        <f t="shared" si="1"/>
        <v>0</v>
      </c>
      <c r="AJ20" s="54">
        <f>COUNTIF($H20:$Y20,"A")</f>
        <v>0</v>
      </c>
      <c r="AK20" s="59">
        <f t="shared" si="2"/>
        <v>0</v>
      </c>
      <c r="AL20" s="54">
        <f>COUNTIF($H20:$Y20,"NJ")</f>
        <v>0</v>
      </c>
      <c r="AM20" s="59">
        <f t="shared" si="3"/>
        <v>0</v>
      </c>
      <c r="AN20" s="54">
        <f>COUNTIF($H20:$Y20,"C")</f>
        <v>0</v>
      </c>
      <c r="AO20" s="59">
        <f t="shared" si="4"/>
        <v>0</v>
      </c>
      <c r="AP20" s="129"/>
    </row>
    <row r="21" spans="2:42" x14ac:dyDescent="0.25">
      <c r="B21" s="21" t="str">
        <f>Mars!B21</f>
        <v xml:space="preserve"> </v>
      </c>
      <c r="C21" s="48"/>
      <c r="D21" s="48"/>
      <c r="E21" s="50">
        <f>IF(AND(ISBLANK(A21),B21&gt;"*"),COUNTIF($H$12:$Y$12,"M")-IF(AND(ISNUMBER($C21),$C21&gt;0),NETWORKDAYS($I$9,$C21,$I$2:$I$6)-1,0)-IF(AND(ISNUMBER($D21),$D21&gt;0),NETWORKDAYS($D21,#REF!,$I$2:$I$6)-1,0),0)</f>
        <v>0</v>
      </c>
      <c r="F21" s="50">
        <f>IF(AND(ISBLANK(A21),B21&gt;"*"),COUNTIF($H$12:$Y$12,"M")-IF(AND(ISNUMBER($C21),$C21&gt;0),NETWORKDAYS($I$9,$C21,$I$2:$I$6)-1,0)-IF(AND(ISNUMBER($D21),$D21&gt;0),NETWORKDAYS($D21,#REF!,$I$2:$I$6)-1,0),0)</f>
        <v>0</v>
      </c>
      <c r="G21" s="50">
        <f t="shared" si="5"/>
        <v>0</v>
      </c>
      <c r="H21" s="51"/>
      <c r="I21" s="52"/>
      <c r="J21" s="53"/>
      <c r="K21" s="52"/>
      <c r="L21" s="53"/>
      <c r="M21" s="52"/>
      <c r="N21" s="53"/>
      <c r="O21" s="52"/>
      <c r="P21" s="53"/>
      <c r="Q21" s="52"/>
      <c r="R21" s="53"/>
      <c r="S21" s="52"/>
      <c r="T21" s="53"/>
      <c r="U21" s="52"/>
      <c r="V21" s="53"/>
      <c r="W21" s="52"/>
      <c r="X21" s="53"/>
      <c r="Y21" s="52"/>
      <c r="Z21" s="54">
        <f>COUNTIF(H21:Y21,"*")</f>
        <v>0</v>
      </c>
      <c r="AA21" s="50">
        <f>COUNTIFS($H$12:$Y$12,"M",$H21:$Y21,"*")</f>
        <v>0</v>
      </c>
      <c r="AB21" s="55">
        <f>COUNTIFS($H$12:$Y$12,"A",$H21:$Y21,"*")</f>
        <v>0</v>
      </c>
      <c r="AC21" s="56">
        <f t="shared" si="6"/>
        <v>0</v>
      </c>
      <c r="AD21" s="57">
        <f t="shared" si="7"/>
        <v>0</v>
      </c>
      <c r="AE21" s="58">
        <f t="shared" si="8"/>
        <v>0</v>
      </c>
      <c r="AF21" s="54">
        <f>COUNTIF($H21:$Y21,"M")</f>
        <v>0</v>
      </c>
      <c r="AG21" s="59">
        <f t="shared" si="0"/>
        <v>0</v>
      </c>
      <c r="AH21" s="54">
        <f>COUNTIF($H21:$Y21,"RDV")</f>
        <v>0</v>
      </c>
      <c r="AI21" s="59">
        <f t="shared" si="1"/>
        <v>0</v>
      </c>
      <c r="AJ21" s="54">
        <f>COUNTIF($H21:$Y21,"A")</f>
        <v>0</v>
      </c>
      <c r="AK21" s="59">
        <f t="shared" si="2"/>
        <v>0</v>
      </c>
      <c r="AL21" s="54">
        <f>COUNTIF($H21:$Y21,"NJ")</f>
        <v>0</v>
      </c>
      <c r="AM21" s="59">
        <f t="shared" si="3"/>
        <v>0</v>
      </c>
      <c r="AN21" s="54">
        <f>COUNTIF($H21:$Y21,"C")</f>
        <v>0</v>
      </c>
      <c r="AO21" s="59">
        <f t="shared" si="4"/>
        <v>0</v>
      </c>
      <c r="AP21" s="129"/>
    </row>
    <row r="22" spans="2:42" x14ac:dyDescent="0.25">
      <c r="B22" s="21" t="str">
        <f>Mars!B22</f>
        <v xml:space="preserve"> </v>
      </c>
      <c r="C22" s="48"/>
      <c r="D22" s="48"/>
      <c r="E22" s="50">
        <f>IF(AND(ISBLANK(A22),B22&gt;"*"),COUNTIF($H$12:$Y$12,"M")-IF(AND(ISNUMBER($C22),$C22&gt;0),NETWORKDAYS($I$9,$C22,$I$2:$I$6)-1,0)-IF(AND(ISNUMBER($D22),$D22&gt;0),NETWORKDAYS($D22,#REF!,$I$2:$I$6)-1,0),0)</f>
        <v>0</v>
      </c>
      <c r="F22" s="50">
        <f>IF(AND(ISBLANK(A22),B22&gt;"*"),COUNTIF($H$12:$Y$12,"M")-IF(AND(ISNUMBER($C22),$C22&gt;0),NETWORKDAYS($I$9,$C22,$I$2:$I$6)-1,0)-IF(AND(ISNUMBER($D22),$D22&gt;0),NETWORKDAYS($D22,#REF!,$I$2:$I$6)-1,0),0)</f>
        <v>0</v>
      </c>
      <c r="G22" s="50">
        <f t="shared" si="5"/>
        <v>0</v>
      </c>
      <c r="H22" s="51"/>
      <c r="I22" s="52"/>
      <c r="J22" s="53"/>
      <c r="K22" s="52"/>
      <c r="L22" s="53"/>
      <c r="M22" s="52"/>
      <c r="N22" s="53"/>
      <c r="O22" s="52"/>
      <c r="P22" s="53"/>
      <c r="Q22" s="52"/>
      <c r="R22" s="53"/>
      <c r="S22" s="52"/>
      <c r="T22" s="53"/>
      <c r="U22" s="52"/>
      <c r="V22" s="53"/>
      <c r="W22" s="52"/>
      <c r="X22" s="53"/>
      <c r="Y22" s="52"/>
      <c r="Z22" s="54">
        <f>COUNTIF(H22:Y22,"*")</f>
        <v>0</v>
      </c>
      <c r="AA22" s="50">
        <f>COUNTIFS($H$12:$Y$12,"M",$H22:$Y22,"*")</f>
        <v>0</v>
      </c>
      <c r="AB22" s="55">
        <f>COUNTIFS($H$12:$Y$12,"A",$H22:$Y22,"*")</f>
        <v>0</v>
      </c>
      <c r="AC22" s="56">
        <f t="shared" si="6"/>
        <v>0</v>
      </c>
      <c r="AD22" s="57">
        <f t="shared" si="7"/>
        <v>0</v>
      </c>
      <c r="AE22" s="58">
        <f t="shared" si="8"/>
        <v>0</v>
      </c>
      <c r="AF22" s="54">
        <f>COUNTIF($H22:$Y22,"M")</f>
        <v>0</v>
      </c>
      <c r="AG22" s="59">
        <f t="shared" si="0"/>
        <v>0</v>
      </c>
      <c r="AH22" s="54">
        <f>COUNTIF($H22:$Y22,"RDV")</f>
        <v>0</v>
      </c>
      <c r="AI22" s="59">
        <f t="shared" si="1"/>
        <v>0</v>
      </c>
      <c r="AJ22" s="54">
        <f>COUNTIF($H22:$Y22,"A")</f>
        <v>0</v>
      </c>
      <c r="AK22" s="59">
        <f t="shared" si="2"/>
        <v>0</v>
      </c>
      <c r="AL22" s="54">
        <f>COUNTIF($H22:$Y22,"NJ")</f>
        <v>0</v>
      </c>
      <c r="AM22" s="59">
        <f t="shared" si="3"/>
        <v>0</v>
      </c>
      <c r="AN22" s="54">
        <f>COUNTIF($H22:$Y22,"C")</f>
        <v>0</v>
      </c>
      <c r="AO22" s="59">
        <f t="shared" si="4"/>
        <v>0</v>
      </c>
      <c r="AP22" s="129"/>
    </row>
    <row r="23" spans="2:42" x14ac:dyDescent="0.25">
      <c r="B23" s="21" t="str">
        <f>Mars!B23</f>
        <v xml:space="preserve"> </v>
      </c>
      <c r="C23" s="48"/>
      <c r="D23" s="48"/>
      <c r="E23" s="50">
        <f>IF(AND(ISBLANK(A23),B23&gt;"*"),COUNTIF($H$12:$Y$12,"M")-IF(AND(ISNUMBER($C23),$C23&gt;0),NETWORKDAYS($I$9,$C23,$I$2:$I$6)-1,0)-IF(AND(ISNUMBER($D23),$D23&gt;0),NETWORKDAYS($D23,#REF!,$I$2:$I$6)-1,0),0)</f>
        <v>0</v>
      </c>
      <c r="F23" s="50">
        <f>IF(AND(ISBLANK(A23),B23&gt;"*"),COUNTIF($H$12:$Y$12,"M")-IF(AND(ISNUMBER($C23),$C23&gt;0),NETWORKDAYS($I$9,$C23,$I$2:$I$6)-1,0)-IF(AND(ISNUMBER($D23),$D23&gt;0),NETWORKDAYS($D23,#REF!,$I$2:$I$6)-1,0),0)</f>
        <v>0</v>
      </c>
      <c r="G23" s="50">
        <f t="shared" si="5"/>
        <v>0</v>
      </c>
      <c r="H23" s="51"/>
      <c r="I23" s="52"/>
      <c r="J23" s="53"/>
      <c r="K23" s="52"/>
      <c r="L23" s="53"/>
      <c r="M23" s="52"/>
      <c r="N23" s="53"/>
      <c r="O23" s="52"/>
      <c r="P23" s="53"/>
      <c r="Q23" s="52"/>
      <c r="R23" s="53"/>
      <c r="S23" s="52"/>
      <c r="T23" s="53"/>
      <c r="U23" s="52"/>
      <c r="V23" s="53"/>
      <c r="W23" s="52"/>
      <c r="X23" s="53"/>
      <c r="Y23" s="52"/>
      <c r="Z23" s="54">
        <f>COUNTIF(H23:Y23,"*")</f>
        <v>0</v>
      </c>
      <c r="AA23" s="50">
        <f>COUNTIFS($H$12:$Y$12,"M",$H23:$Y23,"*")</f>
        <v>0</v>
      </c>
      <c r="AB23" s="55">
        <f>COUNTIFS($H$12:$Y$12,"A",$H23:$Y23,"*")</f>
        <v>0</v>
      </c>
      <c r="AC23" s="56">
        <f t="shared" si="6"/>
        <v>0</v>
      </c>
      <c r="AD23" s="57">
        <f t="shared" si="7"/>
        <v>0</v>
      </c>
      <c r="AE23" s="58">
        <f t="shared" si="8"/>
        <v>0</v>
      </c>
      <c r="AF23" s="54">
        <f>COUNTIF($H23:$Y23,"M")</f>
        <v>0</v>
      </c>
      <c r="AG23" s="59">
        <f t="shared" si="0"/>
        <v>0</v>
      </c>
      <c r="AH23" s="54">
        <f>COUNTIF($H23:$Y23,"RDV")</f>
        <v>0</v>
      </c>
      <c r="AI23" s="59">
        <f t="shared" si="1"/>
        <v>0</v>
      </c>
      <c r="AJ23" s="54">
        <f>COUNTIF($H23:$Y23,"A")</f>
        <v>0</v>
      </c>
      <c r="AK23" s="59">
        <f t="shared" si="2"/>
        <v>0</v>
      </c>
      <c r="AL23" s="54">
        <f>COUNTIF($H23:$Y23,"NJ")</f>
        <v>0</v>
      </c>
      <c r="AM23" s="59">
        <f t="shared" si="3"/>
        <v>0</v>
      </c>
      <c r="AN23" s="54">
        <f>COUNTIF($H23:$Y23,"C")</f>
        <v>0</v>
      </c>
      <c r="AO23" s="59">
        <f t="shared" si="4"/>
        <v>0</v>
      </c>
      <c r="AP23" s="129"/>
    </row>
    <row r="24" spans="2:42" x14ac:dyDescent="0.25">
      <c r="B24" s="21" t="str">
        <f>Mars!B24</f>
        <v xml:space="preserve"> </v>
      </c>
      <c r="C24" s="48"/>
      <c r="D24" s="48"/>
      <c r="E24" s="50">
        <f>IF(AND(ISBLANK(A24),B24&gt;"*"),COUNTIF($H$12:$Y$12,"M")-IF(AND(ISNUMBER($C24),$C24&gt;0),NETWORKDAYS($I$9,$C24,$I$2:$I$6)-1,0)-IF(AND(ISNUMBER($D24),$D24&gt;0),NETWORKDAYS($D24,#REF!,$I$2:$I$6)-1,0),0)</f>
        <v>0</v>
      </c>
      <c r="F24" s="50">
        <f>IF(AND(ISBLANK(A24),B24&gt;"*"),COUNTIF($H$12:$Y$12,"M")-IF(AND(ISNUMBER($C24),$C24&gt;0),NETWORKDAYS($I$9,$C24,$I$2:$I$6)-1,0)-IF(AND(ISNUMBER($D24),$D24&gt;0),NETWORKDAYS($D24,#REF!,$I$2:$I$6)-1,0),0)</f>
        <v>0</v>
      </c>
      <c r="G24" s="50">
        <f t="shared" si="5"/>
        <v>0</v>
      </c>
      <c r="H24" s="51"/>
      <c r="I24" s="52"/>
      <c r="J24" s="53"/>
      <c r="K24" s="52"/>
      <c r="L24" s="53"/>
      <c r="M24" s="52"/>
      <c r="N24" s="53"/>
      <c r="O24" s="52"/>
      <c r="P24" s="53"/>
      <c r="Q24" s="52"/>
      <c r="R24" s="53"/>
      <c r="S24" s="52"/>
      <c r="T24" s="53"/>
      <c r="U24" s="52"/>
      <c r="V24" s="53"/>
      <c r="W24" s="52"/>
      <c r="X24" s="53"/>
      <c r="Y24" s="52"/>
      <c r="Z24" s="54">
        <f>COUNTIF(H24:Y24,"*")</f>
        <v>0</v>
      </c>
      <c r="AA24" s="50">
        <f>COUNTIFS($H$12:$Y$12,"M",$H24:$Y24,"*")</f>
        <v>0</v>
      </c>
      <c r="AB24" s="55">
        <f>COUNTIFS($H$12:$Y$12,"A",$H24:$Y24,"*")</f>
        <v>0</v>
      </c>
      <c r="AC24" s="56">
        <f t="shared" si="6"/>
        <v>0</v>
      </c>
      <c r="AD24" s="57">
        <f t="shared" si="7"/>
        <v>0</v>
      </c>
      <c r="AE24" s="58">
        <f t="shared" si="8"/>
        <v>0</v>
      </c>
      <c r="AF24" s="54">
        <f>COUNTIF($H24:$Y24,"M")</f>
        <v>0</v>
      </c>
      <c r="AG24" s="59">
        <f t="shared" si="0"/>
        <v>0</v>
      </c>
      <c r="AH24" s="54">
        <f>COUNTIF($H24:$Y24,"RDV")</f>
        <v>0</v>
      </c>
      <c r="AI24" s="59">
        <f t="shared" si="1"/>
        <v>0</v>
      </c>
      <c r="AJ24" s="54">
        <f>COUNTIF($H24:$Y24,"A")</f>
        <v>0</v>
      </c>
      <c r="AK24" s="59">
        <f t="shared" si="2"/>
        <v>0</v>
      </c>
      <c r="AL24" s="54">
        <f>COUNTIF($H24:$Y24,"NJ")</f>
        <v>0</v>
      </c>
      <c r="AM24" s="59">
        <f t="shared" si="3"/>
        <v>0</v>
      </c>
      <c r="AN24" s="54">
        <f>COUNTIF($H24:$Y24,"C")</f>
        <v>0</v>
      </c>
      <c r="AO24" s="59">
        <f t="shared" si="4"/>
        <v>0</v>
      </c>
      <c r="AP24" s="129"/>
    </row>
    <row r="25" spans="2:42" x14ac:dyDescent="0.25">
      <c r="B25" s="21" t="str">
        <f>Mars!B25</f>
        <v xml:space="preserve"> </v>
      </c>
      <c r="C25" s="48"/>
      <c r="D25" s="48"/>
      <c r="E25" s="50">
        <f>IF(AND(ISBLANK(A25),B25&gt;"*"),COUNTIF($H$12:$Y$12,"M")-IF(AND(ISNUMBER($C25),$C25&gt;0),NETWORKDAYS($I$9,$C25,$I$2:$I$6)-1,0)-IF(AND(ISNUMBER($D25),$D25&gt;0),NETWORKDAYS($D25,#REF!,$I$2:$I$6)-1,0),0)</f>
        <v>0</v>
      </c>
      <c r="F25" s="50">
        <f>IF(AND(ISBLANK(A25),B25&gt;"*"),COUNTIF($H$12:$Y$12,"M")-IF(AND(ISNUMBER($C25),$C25&gt;0),NETWORKDAYS($I$9,$C25,$I$2:$I$6)-1,0)-IF(AND(ISNUMBER($D25),$D25&gt;0),NETWORKDAYS($D25,#REF!,$I$2:$I$6)-1,0),0)</f>
        <v>0</v>
      </c>
      <c r="G25" s="50">
        <f t="shared" si="5"/>
        <v>0</v>
      </c>
      <c r="H25" s="51"/>
      <c r="I25" s="52"/>
      <c r="J25" s="53"/>
      <c r="K25" s="52"/>
      <c r="L25" s="53"/>
      <c r="M25" s="52"/>
      <c r="N25" s="53"/>
      <c r="O25" s="52"/>
      <c r="P25" s="53"/>
      <c r="Q25" s="52"/>
      <c r="R25" s="53"/>
      <c r="S25" s="52"/>
      <c r="T25" s="53"/>
      <c r="U25" s="52"/>
      <c r="V25" s="53"/>
      <c r="W25" s="52"/>
      <c r="X25" s="53"/>
      <c r="Y25" s="52"/>
      <c r="Z25" s="54">
        <f>COUNTIF(H25:Y25,"*")</f>
        <v>0</v>
      </c>
      <c r="AA25" s="50">
        <f>COUNTIFS($H$12:$Y$12,"M",$H25:$Y25,"*")</f>
        <v>0</v>
      </c>
      <c r="AB25" s="55">
        <f>COUNTIFS($H$12:$Y$12,"A",$H25:$Y25,"*")</f>
        <v>0</v>
      </c>
      <c r="AC25" s="56">
        <f t="shared" si="6"/>
        <v>0</v>
      </c>
      <c r="AD25" s="57">
        <f t="shared" si="7"/>
        <v>0</v>
      </c>
      <c r="AE25" s="58">
        <f t="shared" si="8"/>
        <v>0</v>
      </c>
      <c r="AF25" s="54">
        <f>COUNTIF($H25:$Y25,"M")</f>
        <v>0</v>
      </c>
      <c r="AG25" s="59">
        <f t="shared" si="0"/>
        <v>0</v>
      </c>
      <c r="AH25" s="54">
        <f>COUNTIF($H25:$Y25,"RDV")</f>
        <v>0</v>
      </c>
      <c r="AI25" s="59">
        <f t="shared" si="1"/>
        <v>0</v>
      </c>
      <c r="AJ25" s="54">
        <f>COUNTIF($H25:$Y25,"A")</f>
        <v>0</v>
      </c>
      <c r="AK25" s="59">
        <f t="shared" si="2"/>
        <v>0</v>
      </c>
      <c r="AL25" s="54">
        <f>COUNTIF($H25:$Y25,"NJ")</f>
        <v>0</v>
      </c>
      <c r="AM25" s="59">
        <f t="shared" si="3"/>
        <v>0</v>
      </c>
      <c r="AN25" s="54">
        <f>COUNTIF($H25:$Y25,"C")</f>
        <v>0</v>
      </c>
      <c r="AO25" s="59">
        <f t="shared" si="4"/>
        <v>0</v>
      </c>
      <c r="AP25" s="129"/>
    </row>
    <row r="26" spans="2:42" x14ac:dyDescent="0.25">
      <c r="B26" s="21" t="str">
        <f>Mars!B26</f>
        <v xml:space="preserve"> </v>
      </c>
      <c r="C26" s="48"/>
      <c r="D26" s="48"/>
      <c r="E26" s="50">
        <f>IF(AND(ISBLANK(A26),B26&gt;"*"),COUNTIF($H$12:$Y$12,"M")-IF(AND(ISNUMBER($C26),$C26&gt;0),NETWORKDAYS($I$9,$C26,$I$2:$I$6)-1,0)-IF(AND(ISNUMBER($D26),$D26&gt;0),NETWORKDAYS($D26,#REF!,$I$2:$I$6)-1,0),0)</f>
        <v>0</v>
      </c>
      <c r="F26" s="50">
        <f>IF(AND(ISBLANK(A26),B26&gt;"*"),COUNTIF($H$12:$Y$12,"M")-IF(AND(ISNUMBER($C26),$C26&gt;0),NETWORKDAYS($I$9,$C26,$I$2:$I$6)-1,0)-IF(AND(ISNUMBER($D26),$D26&gt;0),NETWORKDAYS($D26,#REF!,$I$2:$I$6)-1,0),0)</f>
        <v>0</v>
      </c>
      <c r="G26" s="50">
        <f t="shared" si="5"/>
        <v>0</v>
      </c>
      <c r="H26" s="51"/>
      <c r="I26" s="52"/>
      <c r="J26" s="53"/>
      <c r="K26" s="52"/>
      <c r="L26" s="53"/>
      <c r="M26" s="52"/>
      <c r="N26" s="53"/>
      <c r="O26" s="52"/>
      <c r="P26" s="53"/>
      <c r="Q26" s="52"/>
      <c r="R26" s="53"/>
      <c r="S26" s="52"/>
      <c r="T26" s="53"/>
      <c r="U26" s="52"/>
      <c r="V26" s="53"/>
      <c r="W26" s="52"/>
      <c r="X26" s="53"/>
      <c r="Y26" s="52"/>
      <c r="Z26" s="54">
        <f>COUNTIF(H26:Y26,"*")</f>
        <v>0</v>
      </c>
      <c r="AA26" s="50">
        <f>COUNTIFS($H$12:$Y$12,"M",$H26:$Y26,"*")</f>
        <v>0</v>
      </c>
      <c r="AB26" s="55">
        <f>COUNTIFS($H$12:$Y$12,"A",$H26:$Y26,"*")</f>
        <v>0</v>
      </c>
      <c r="AC26" s="56">
        <f t="shared" si="6"/>
        <v>0</v>
      </c>
      <c r="AD26" s="57">
        <f t="shared" si="7"/>
        <v>0</v>
      </c>
      <c r="AE26" s="58">
        <f t="shared" si="8"/>
        <v>0</v>
      </c>
      <c r="AF26" s="54">
        <f>COUNTIF($H26:$Y26,"M")</f>
        <v>0</v>
      </c>
      <c r="AG26" s="59">
        <f t="shared" si="0"/>
        <v>0</v>
      </c>
      <c r="AH26" s="54">
        <f>COUNTIF($H26:$Y26,"RDV")</f>
        <v>0</v>
      </c>
      <c r="AI26" s="59">
        <f t="shared" si="1"/>
        <v>0</v>
      </c>
      <c r="AJ26" s="54">
        <f>COUNTIF($H26:$Y26,"A")</f>
        <v>0</v>
      </c>
      <c r="AK26" s="59">
        <f t="shared" si="2"/>
        <v>0</v>
      </c>
      <c r="AL26" s="54">
        <f>COUNTIF($H26:$Y26,"NJ")</f>
        <v>0</v>
      </c>
      <c r="AM26" s="59">
        <f t="shared" si="3"/>
        <v>0</v>
      </c>
      <c r="AN26" s="54">
        <f>COUNTIF($H26:$Y26,"C")</f>
        <v>0</v>
      </c>
      <c r="AO26" s="59">
        <f t="shared" si="4"/>
        <v>0</v>
      </c>
      <c r="AP26" s="129"/>
    </row>
    <row r="27" spans="2:42" x14ac:dyDescent="0.25">
      <c r="B27" s="21" t="str">
        <f>Mars!B27</f>
        <v xml:space="preserve"> </v>
      </c>
      <c r="C27" s="48"/>
      <c r="D27" s="48"/>
      <c r="E27" s="50">
        <f>IF(AND(ISBLANK(A27),B27&gt;"*"),COUNTIF($H$12:$Y$12,"M")-IF(AND(ISNUMBER($C27),$C27&gt;0),NETWORKDAYS($I$9,$C27,$I$2:$I$6)-1,0)-IF(AND(ISNUMBER($D27),$D27&gt;0),NETWORKDAYS($D27,#REF!,$I$2:$I$6)-1,0),0)</f>
        <v>0</v>
      </c>
      <c r="F27" s="50">
        <f>IF(AND(ISBLANK(A27),B27&gt;"*"),COUNTIF($H$12:$Y$12,"M")-IF(AND(ISNUMBER($C27),$C27&gt;0),NETWORKDAYS($I$9,$C27,$I$2:$I$6)-1,0)-IF(AND(ISNUMBER($D27),$D27&gt;0),NETWORKDAYS($D27,#REF!,$I$2:$I$6)-1,0),0)</f>
        <v>0</v>
      </c>
      <c r="G27" s="50">
        <f t="shared" si="5"/>
        <v>0</v>
      </c>
      <c r="H27" s="51"/>
      <c r="I27" s="52"/>
      <c r="J27" s="53"/>
      <c r="K27" s="52"/>
      <c r="L27" s="53"/>
      <c r="M27" s="52"/>
      <c r="N27" s="53"/>
      <c r="O27" s="52"/>
      <c r="P27" s="53"/>
      <c r="Q27" s="52"/>
      <c r="R27" s="53"/>
      <c r="S27" s="52"/>
      <c r="T27" s="53"/>
      <c r="U27" s="52"/>
      <c r="V27" s="53"/>
      <c r="W27" s="52"/>
      <c r="X27" s="53"/>
      <c r="Y27" s="52"/>
      <c r="Z27" s="54">
        <f>COUNTIF(H27:Y27,"*")</f>
        <v>0</v>
      </c>
      <c r="AA27" s="50">
        <f>COUNTIFS($H$12:$Y$12,"M",$H27:$Y27,"*")</f>
        <v>0</v>
      </c>
      <c r="AB27" s="55">
        <f>COUNTIFS($H$12:$Y$12,"A",$H27:$Y27,"*")</f>
        <v>0</v>
      </c>
      <c r="AC27" s="56">
        <f t="shared" si="6"/>
        <v>0</v>
      </c>
      <c r="AD27" s="57">
        <f t="shared" si="7"/>
        <v>0</v>
      </c>
      <c r="AE27" s="58">
        <f t="shared" si="8"/>
        <v>0</v>
      </c>
      <c r="AF27" s="54">
        <f>COUNTIF($H27:$Y27,"M")</f>
        <v>0</v>
      </c>
      <c r="AG27" s="59">
        <f t="shared" si="0"/>
        <v>0</v>
      </c>
      <c r="AH27" s="54">
        <f>COUNTIF($H27:$Y27,"RDV")</f>
        <v>0</v>
      </c>
      <c r="AI27" s="59">
        <f t="shared" si="1"/>
        <v>0</v>
      </c>
      <c r="AJ27" s="54">
        <f>COUNTIF($H27:$Y27,"A")</f>
        <v>0</v>
      </c>
      <c r="AK27" s="59">
        <f t="shared" si="2"/>
        <v>0</v>
      </c>
      <c r="AL27" s="54">
        <f>COUNTIF($H27:$Y27,"NJ")</f>
        <v>0</v>
      </c>
      <c r="AM27" s="59">
        <f t="shared" si="3"/>
        <v>0</v>
      </c>
      <c r="AN27" s="54">
        <f>COUNTIF($H27:$Y27,"C")</f>
        <v>0</v>
      </c>
      <c r="AO27" s="59">
        <f t="shared" si="4"/>
        <v>0</v>
      </c>
      <c r="AP27" s="129"/>
    </row>
    <row r="28" spans="2:42" x14ac:dyDescent="0.25">
      <c r="B28" s="21" t="str">
        <f>Mars!B28</f>
        <v xml:space="preserve"> </v>
      </c>
      <c r="C28" s="48"/>
      <c r="D28" s="48"/>
      <c r="E28" s="50">
        <f>IF(AND(ISBLANK(A28),B28&gt;"*"),COUNTIF($H$12:$Y$12,"M")-IF(AND(ISNUMBER($C28),$C28&gt;0),NETWORKDAYS($I$9,$C28,$I$2:$I$6)-1,0)-IF(AND(ISNUMBER($D28),$D28&gt;0),NETWORKDAYS($D28,#REF!,$I$2:$I$6)-1,0),0)</f>
        <v>0</v>
      </c>
      <c r="F28" s="50">
        <f>IF(AND(ISBLANK(A28),B28&gt;"*"),COUNTIF($H$12:$Y$12,"M")-IF(AND(ISNUMBER($C28),$C28&gt;0),NETWORKDAYS($I$9,$C28,$I$2:$I$6)-1,0)-IF(AND(ISNUMBER($D28),$D28&gt;0),NETWORKDAYS($D28,#REF!,$I$2:$I$6)-1,0),0)</f>
        <v>0</v>
      </c>
      <c r="G28" s="50">
        <f t="shared" si="5"/>
        <v>0</v>
      </c>
      <c r="H28" s="51"/>
      <c r="I28" s="52"/>
      <c r="J28" s="53"/>
      <c r="K28" s="52"/>
      <c r="L28" s="53"/>
      <c r="M28" s="52"/>
      <c r="N28" s="53"/>
      <c r="O28" s="52"/>
      <c r="P28" s="53"/>
      <c r="Q28" s="52"/>
      <c r="R28" s="53"/>
      <c r="S28" s="52"/>
      <c r="T28" s="53"/>
      <c r="U28" s="52"/>
      <c r="V28" s="53"/>
      <c r="W28" s="52"/>
      <c r="X28" s="53"/>
      <c r="Y28" s="52"/>
      <c r="Z28" s="54">
        <f>COUNTIF(H28:Y28,"*")</f>
        <v>0</v>
      </c>
      <c r="AA28" s="50">
        <f>COUNTIFS($H$12:$Y$12,"M",$H28:$Y28,"*")</f>
        <v>0</v>
      </c>
      <c r="AB28" s="55">
        <f>COUNTIFS($H$12:$Y$12,"A",$H28:$Y28,"*")</f>
        <v>0</v>
      </c>
      <c r="AC28" s="56">
        <f t="shared" si="6"/>
        <v>0</v>
      </c>
      <c r="AD28" s="57">
        <f t="shared" si="7"/>
        <v>0</v>
      </c>
      <c r="AE28" s="58">
        <f t="shared" si="8"/>
        <v>0</v>
      </c>
      <c r="AF28" s="54">
        <f>COUNTIF($H28:$Y28,"M")</f>
        <v>0</v>
      </c>
      <c r="AG28" s="59">
        <f t="shared" si="0"/>
        <v>0</v>
      </c>
      <c r="AH28" s="54">
        <f>COUNTIF($H28:$Y28,"RDV")</f>
        <v>0</v>
      </c>
      <c r="AI28" s="59">
        <f t="shared" si="1"/>
        <v>0</v>
      </c>
      <c r="AJ28" s="54">
        <f>COUNTIF($H28:$Y28,"A")</f>
        <v>0</v>
      </c>
      <c r="AK28" s="59">
        <f t="shared" si="2"/>
        <v>0</v>
      </c>
      <c r="AL28" s="54">
        <f>COUNTIF($H28:$Y28,"NJ")</f>
        <v>0</v>
      </c>
      <c r="AM28" s="59">
        <f t="shared" si="3"/>
        <v>0</v>
      </c>
      <c r="AN28" s="54">
        <f>COUNTIF($H28:$Y28,"C")</f>
        <v>0</v>
      </c>
      <c r="AO28" s="59">
        <f t="shared" si="4"/>
        <v>0</v>
      </c>
      <c r="AP28" s="129"/>
    </row>
    <row r="29" spans="2:42" x14ac:dyDescent="0.25">
      <c r="B29" s="21" t="str">
        <f>Mars!B29</f>
        <v xml:space="preserve"> </v>
      </c>
      <c r="C29" s="48"/>
      <c r="D29" s="48"/>
      <c r="E29" s="50">
        <f>IF(AND(ISBLANK(A29),B29&gt;"*"),COUNTIF($H$12:$Y$12,"M")-IF(AND(ISNUMBER($C29),$C29&gt;0),NETWORKDAYS($I$9,$C29,$I$2:$I$6)-1,0)-IF(AND(ISNUMBER($D29),$D29&gt;0),NETWORKDAYS($D29,#REF!,$I$2:$I$6)-1,0),0)</f>
        <v>0</v>
      </c>
      <c r="F29" s="50">
        <f>IF(AND(ISBLANK(A29),B29&gt;"*"),COUNTIF($H$12:$Y$12,"M")-IF(AND(ISNUMBER($C29),$C29&gt;0),NETWORKDAYS($I$9,$C29,$I$2:$I$6)-1,0)-IF(AND(ISNUMBER($D29),$D29&gt;0),NETWORKDAYS($D29,#REF!,$I$2:$I$6)-1,0),0)</f>
        <v>0</v>
      </c>
      <c r="G29" s="50">
        <f t="shared" si="5"/>
        <v>0</v>
      </c>
      <c r="H29" s="51"/>
      <c r="I29" s="52"/>
      <c r="J29" s="53"/>
      <c r="K29" s="52"/>
      <c r="L29" s="53"/>
      <c r="M29" s="52"/>
      <c r="N29" s="53"/>
      <c r="O29" s="52"/>
      <c r="P29" s="53"/>
      <c r="Q29" s="52"/>
      <c r="R29" s="53"/>
      <c r="S29" s="52"/>
      <c r="T29" s="53"/>
      <c r="U29" s="52"/>
      <c r="V29" s="53"/>
      <c r="W29" s="52"/>
      <c r="X29" s="53"/>
      <c r="Y29" s="52"/>
      <c r="Z29" s="54">
        <f>COUNTIF(H29:Y29,"*")</f>
        <v>0</v>
      </c>
      <c r="AA29" s="50">
        <f>COUNTIFS($H$12:$Y$12,"M",$H29:$Y29,"*")</f>
        <v>0</v>
      </c>
      <c r="AB29" s="55">
        <f>COUNTIFS($H$12:$Y$12,"A",$H29:$Y29,"*")</f>
        <v>0</v>
      </c>
      <c r="AC29" s="56">
        <f t="shared" si="6"/>
        <v>0</v>
      </c>
      <c r="AD29" s="57">
        <f t="shared" si="7"/>
        <v>0</v>
      </c>
      <c r="AE29" s="58">
        <f t="shared" si="8"/>
        <v>0</v>
      </c>
      <c r="AF29" s="54">
        <f>COUNTIF($H29:$Y29,"M")</f>
        <v>0</v>
      </c>
      <c r="AG29" s="59">
        <f t="shared" si="0"/>
        <v>0</v>
      </c>
      <c r="AH29" s="54">
        <f>COUNTIF($H29:$Y29,"RDV")</f>
        <v>0</v>
      </c>
      <c r="AI29" s="59">
        <f t="shared" si="1"/>
        <v>0</v>
      </c>
      <c r="AJ29" s="54">
        <f>COUNTIF($H29:$Y29,"A")</f>
        <v>0</v>
      </c>
      <c r="AK29" s="59">
        <f t="shared" si="2"/>
        <v>0</v>
      </c>
      <c r="AL29" s="54">
        <f>COUNTIF($H29:$Y29,"NJ")</f>
        <v>0</v>
      </c>
      <c r="AM29" s="59">
        <f t="shared" si="3"/>
        <v>0</v>
      </c>
      <c r="AN29" s="54">
        <f>COUNTIF($H29:$Y29,"C")</f>
        <v>0</v>
      </c>
      <c r="AO29" s="59">
        <f t="shared" si="4"/>
        <v>0</v>
      </c>
      <c r="AP29" s="129"/>
    </row>
    <row r="30" spans="2:42" x14ac:dyDescent="0.25">
      <c r="B30" s="21" t="str">
        <f>Mars!B30</f>
        <v xml:space="preserve"> </v>
      </c>
      <c r="C30" s="48"/>
      <c r="D30" s="48"/>
      <c r="E30" s="50">
        <f>IF(AND(ISBLANK(A30),B30&gt;"*"),COUNTIF($H$12:$Y$12,"M")-IF(AND(ISNUMBER($C30),$C30&gt;0),NETWORKDAYS($I$9,$C30,$I$2:$I$6)-1,0)-IF(AND(ISNUMBER($D30),$D30&gt;0),NETWORKDAYS($D30,#REF!,$I$2:$I$6)-1,0),0)</f>
        <v>0</v>
      </c>
      <c r="F30" s="50">
        <f>IF(AND(ISBLANK(A30),B30&gt;"*"),COUNTIF($H$12:$Y$12,"M")-IF(AND(ISNUMBER($C30),$C30&gt;0),NETWORKDAYS($I$9,$C30,$I$2:$I$6)-1,0)-IF(AND(ISNUMBER($D30),$D30&gt;0),NETWORKDAYS($D30,#REF!,$I$2:$I$6)-1,0),0)</f>
        <v>0</v>
      </c>
      <c r="G30" s="50">
        <f t="shared" si="5"/>
        <v>0</v>
      </c>
      <c r="H30" s="51"/>
      <c r="I30" s="52"/>
      <c r="J30" s="53"/>
      <c r="K30" s="52"/>
      <c r="L30" s="53"/>
      <c r="M30" s="52"/>
      <c r="N30" s="53"/>
      <c r="O30" s="52"/>
      <c r="P30" s="53"/>
      <c r="Q30" s="52"/>
      <c r="R30" s="53"/>
      <c r="S30" s="52"/>
      <c r="T30" s="53"/>
      <c r="U30" s="52"/>
      <c r="V30" s="53"/>
      <c r="W30" s="52"/>
      <c r="X30" s="53"/>
      <c r="Y30" s="52"/>
      <c r="Z30" s="54">
        <f>COUNTIF(H30:Y30,"*")</f>
        <v>0</v>
      </c>
      <c r="AA30" s="50">
        <f>COUNTIFS($H$12:$Y$12,"M",$H30:$Y30,"*")</f>
        <v>0</v>
      </c>
      <c r="AB30" s="55">
        <f>COUNTIFS($H$12:$Y$12,"A",$H30:$Y30,"*")</f>
        <v>0</v>
      </c>
      <c r="AC30" s="56">
        <f t="shared" si="6"/>
        <v>0</v>
      </c>
      <c r="AD30" s="57">
        <f t="shared" si="7"/>
        <v>0</v>
      </c>
      <c r="AE30" s="58">
        <f t="shared" si="8"/>
        <v>0</v>
      </c>
      <c r="AF30" s="54">
        <f>COUNTIF($H30:$Y30,"M")</f>
        <v>0</v>
      </c>
      <c r="AG30" s="59">
        <f t="shared" si="0"/>
        <v>0</v>
      </c>
      <c r="AH30" s="54">
        <f>COUNTIF($H30:$Y30,"RDV")</f>
        <v>0</v>
      </c>
      <c r="AI30" s="59">
        <f t="shared" si="1"/>
        <v>0</v>
      </c>
      <c r="AJ30" s="54">
        <f>COUNTIF($H30:$Y30,"A")</f>
        <v>0</v>
      </c>
      <c r="AK30" s="59">
        <f t="shared" si="2"/>
        <v>0</v>
      </c>
      <c r="AL30" s="54">
        <f>COUNTIF($H30:$Y30,"NJ")</f>
        <v>0</v>
      </c>
      <c r="AM30" s="59">
        <f t="shared" si="3"/>
        <v>0</v>
      </c>
      <c r="AN30" s="54">
        <f>COUNTIF($H30:$Y30,"C")</f>
        <v>0</v>
      </c>
      <c r="AO30" s="59">
        <f t="shared" si="4"/>
        <v>0</v>
      </c>
      <c r="AP30" s="129"/>
    </row>
    <row r="31" spans="2:42" x14ac:dyDescent="0.25">
      <c r="B31" s="21" t="str">
        <f>Mars!B31</f>
        <v xml:space="preserve"> </v>
      </c>
      <c r="C31" s="48"/>
      <c r="D31" s="48"/>
      <c r="E31" s="50">
        <f>IF(AND(ISBLANK(A31),B31&gt;"*"),COUNTIF($H$12:$Y$12,"M")-IF(AND(ISNUMBER($C31),$C31&gt;0),NETWORKDAYS($I$9,$C31,$I$2:$I$6)-1,0)-IF(AND(ISNUMBER($D31),$D31&gt;0),NETWORKDAYS($D31,#REF!,$I$2:$I$6)-1,0),0)</f>
        <v>0</v>
      </c>
      <c r="F31" s="50">
        <f>IF(AND(ISBLANK(A31),B31&gt;"*"),COUNTIF($H$12:$Y$12,"M")-IF(AND(ISNUMBER($C31),$C31&gt;0),NETWORKDAYS($I$9,$C31,$I$2:$I$6)-1,0)-IF(AND(ISNUMBER($D31),$D31&gt;0),NETWORKDAYS($D31,#REF!,$I$2:$I$6)-1,0),0)</f>
        <v>0</v>
      </c>
      <c r="G31" s="50">
        <f t="shared" si="5"/>
        <v>0</v>
      </c>
      <c r="H31" s="51"/>
      <c r="I31" s="52"/>
      <c r="J31" s="53"/>
      <c r="K31" s="52"/>
      <c r="L31" s="53"/>
      <c r="M31" s="52"/>
      <c r="N31" s="53"/>
      <c r="O31" s="52"/>
      <c r="P31" s="53"/>
      <c r="Q31" s="52"/>
      <c r="R31" s="53"/>
      <c r="S31" s="52"/>
      <c r="T31" s="53"/>
      <c r="U31" s="52"/>
      <c r="V31" s="53"/>
      <c r="W31" s="52"/>
      <c r="X31" s="53"/>
      <c r="Y31" s="52"/>
      <c r="Z31" s="54">
        <f>COUNTIF(H31:Y31,"*")</f>
        <v>0</v>
      </c>
      <c r="AA31" s="50">
        <f>COUNTIFS($H$12:$Y$12,"M",$H31:$Y31,"*")</f>
        <v>0</v>
      </c>
      <c r="AB31" s="55">
        <f>COUNTIFS($H$12:$Y$12,"A",$H31:$Y31,"*")</f>
        <v>0</v>
      </c>
      <c r="AC31" s="56">
        <f t="shared" si="6"/>
        <v>0</v>
      </c>
      <c r="AD31" s="57">
        <f t="shared" si="7"/>
        <v>0</v>
      </c>
      <c r="AE31" s="58">
        <f t="shared" si="8"/>
        <v>0</v>
      </c>
      <c r="AF31" s="54">
        <f>COUNTIF($H31:$Y31,"M")</f>
        <v>0</v>
      </c>
      <c r="AG31" s="59">
        <f t="shared" si="0"/>
        <v>0</v>
      </c>
      <c r="AH31" s="54">
        <f>COUNTIF($H31:$Y31,"RDV")</f>
        <v>0</v>
      </c>
      <c r="AI31" s="59">
        <f t="shared" si="1"/>
        <v>0</v>
      </c>
      <c r="AJ31" s="54">
        <f>COUNTIF($H31:$Y31,"A")</f>
        <v>0</v>
      </c>
      <c r="AK31" s="59">
        <f t="shared" si="2"/>
        <v>0</v>
      </c>
      <c r="AL31" s="54">
        <f>COUNTIF($H31:$Y31,"NJ")</f>
        <v>0</v>
      </c>
      <c r="AM31" s="59">
        <f t="shared" si="3"/>
        <v>0</v>
      </c>
      <c r="AN31" s="54">
        <f>COUNTIF($H31:$Y31,"C")</f>
        <v>0</v>
      </c>
      <c r="AO31" s="59">
        <f t="shared" si="4"/>
        <v>0</v>
      </c>
      <c r="AP31" s="129"/>
    </row>
    <row r="32" spans="2:42" x14ac:dyDescent="0.25">
      <c r="B32" s="21" t="str">
        <f>Mars!B32</f>
        <v xml:space="preserve"> </v>
      </c>
      <c r="C32" s="48"/>
      <c r="D32" s="48"/>
      <c r="E32" s="50">
        <f>IF(AND(ISBLANK(A32),B32&gt;"*"),COUNTIF($H$12:$Y$12,"M")-IF(AND(ISNUMBER($C32),$C32&gt;0),NETWORKDAYS($I$9,$C32,$I$2:$I$6)-1,0)-IF(AND(ISNUMBER($D32),$D32&gt;0),NETWORKDAYS($D32,#REF!,$I$2:$I$6)-1,0),0)</f>
        <v>0</v>
      </c>
      <c r="F32" s="50">
        <f>IF(AND(ISBLANK(A32),B32&gt;"*"),COUNTIF($H$12:$Y$12,"M")-IF(AND(ISNUMBER($C32),$C32&gt;0),NETWORKDAYS($I$9,$C32,$I$2:$I$6)-1,0)-IF(AND(ISNUMBER($D32),$D32&gt;0),NETWORKDAYS($D32,#REF!,$I$2:$I$6)-1,0),0)</f>
        <v>0</v>
      </c>
      <c r="G32" s="50">
        <f t="shared" si="5"/>
        <v>0</v>
      </c>
      <c r="H32" s="51"/>
      <c r="I32" s="52"/>
      <c r="J32" s="53"/>
      <c r="K32" s="52"/>
      <c r="L32" s="53"/>
      <c r="M32" s="52"/>
      <c r="N32" s="53"/>
      <c r="O32" s="52"/>
      <c r="P32" s="53"/>
      <c r="Q32" s="52"/>
      <c r="R32" s="53"/>
      <c r="S32" s="52"/>
      <c r="T32" s="53"/>
      <c r="U32" s="52"/>
      <c r="V32" s="53"/>
      <c r="W32" s="52"/>
      <c r="X32" s="53"/>
      <c r="Y32" s="52"/>
      <c r="Z32" s="54">
        <f>COUNTIF(H32:Y32,"*")</f>
        <v>0</v>
      </c>
      <c r="AA32" s="50">
        <f>COUNTIFS($H$12:$Y$12,"M",$H32:$Y32,"*")</f>
        <v>0</v>
      </c>
      <c r="AB32" s="55">
        <f>COUNTIFS($H$12:$Y$12,"A",$H32:$Y32,"*")</f>
        <v>0</v>
      </c>
      <c r="AC32" s="56">
        <f t="shared" si="6"/>
        <v>0</v>
      </c>
      <c r="AD32" s="57">
        <f t="shared" si="7"/>
        <v>0</v>
      </c>
      <c r="AE32" s="58">
        <f t="shared" si="8"/>
        <v>0</v>
      </c>
      <c r="AF32" s="54">
        <f>COUNTIF($H32:$Y32,"M")</f>
        <v>0</v>
      </c>
      <c r="AG32" s="59">
        <f t="shared" si="0"/>
        <v>0</v>
      </c>
      <c r="AH32" s="54">
        <f>COUNTIF($H32:$Y32,"RDV")</f>
        <v>0</v>
      </c>
      <c r="AI32" s="59">
        <f t="shared" si="1"/>
        <v>0</v>
      </c>
      <c r="AJ32" s="54">
        <f>COUNTIF($H32:$Y32,"A")</f>
        <v>0</v>
      </c>
      <c r="AK32" s="59">
        <f t="shared" si="2"/>
        <v>0</v>
      </c>
      <c r="AL32" s="54">
        <f>COUNTIF($H32:$Y32,"NJ")</f>
        <v>0</v>
      </c>
      <c r="AM32" s="59">
        <f t="shared" si="3"/>
        <v>0</v>
      </c>
      <c r="AN32" s="54">
        <f>COUNTIF($H32:$Y32,"C")</f>
        <v>0</v>
      </c>
      <c r="AO32" s="59">
        <f t="shared" si="4"/>
        <v>0</v>
      </c>
      <c r="AP32" s="129"/>
    </row>
    <row r="33" spans="2:42" x14ac:dyDescent="0.25">
      <c r="B33" s="21" t="str">
        <f>Mars!B33</f>
        <v xml:space="preserve"> </v>
      </c>
      <c r="C33" s="48"/>
      <c r="D33" s="48"/>
      <c r="E33" s="50">
        <f>IF(AND(ISBLANK(A33),B33&gt;"*"),COUNTIF($H$12:$Y$12,"M")-IF(AND(ISNUMBER($C33),$C33&gt;0),NETWORKDAYS($I$9,$C33,$I$2:$I$6)-1,0)-IF(AND(ISNUMBER($D33),$D33&gt;0),NETWORKDAYS($D33,#REF!,$I$2:$I$6)-1,0),0)</f>
        <v>0</v>
      </c>
      <c r="F33" s="50">
        <f>IF(AND(ISBLANK(A33),B33&gt;"*"),COUNTIF($H$12:$Y$12,"M")-IF(AND(ISNUMBER($C33),$C33&gt;0),NETWORKDAYS($I$9,$C33,$I$2:$I$6)-1,0)-IF(AND(ISNUMBER($D33),$D33&gt;0),NETWORKDAYS($D33,#REF!,$I$2:$I$6)-1,0),0)</f>
        <v>0</v>
      </c>
      <c r="G33" s="50">
        <f t="shared" si="5"/>
        <v>0</v>
      </c>
      <c r="H33" s="51"/>
      <c r="I33" s="52"/>
      <c r="J33" s="53"/>
      <c r="K33" s="52"/>
      <c r="L33" s="53"/>
      <c r="M33" s="52"/>
      <c r="N33" s="53"/>
      <c r="O33" s="52"/>
      <c r="P33" s="53"/>
      <c r="Q33" s="52"/>
      <c r="R33" s="53"/>
      <c r="S33" s="52"/>
      <c r="T33" s="53"/>
      <c r="U33" s="52"/>
      <c r="V33" s="53"/>
      <c r="W33" s="52"/>
      <c r="X33" s="53"/>
      <c r="Y33" s="52"/>
      <c r="Z33" s="54">
        <f>COUNTIF(H33:Y33,"*")</f>
        <v>0</v>
      </c>
      <c r="AA33" s="50">
        <f>COUNTIFS($H$12:$Y$12,"M",$H33:$Y33,"*")</f>
        <v>0</v>
      </c>
      <c r="AB33" s="55">
        <f>COUNTIFS($H$12:$Y$12,"A",$H33:$Y33,"*")</f>
        <v>0</v>
      </c>
      <c r="AC33" s="56">
        <f t="shared" si="6"/>
        <v>0</v>
      </c>
      <c r="AD33" s="57">
        <f t="shared" si="7"/>
        <v>0</v>
      </c>
      <c r="AE33" s="58">
        <f t="shared" si="8"/>
        <v>0</v>
      </c>
      <c r="AF33" s="54">
        <f>COUNTIF($H33:$Y33,"M")</f>
        <v>0</v>
      </c>
      <c r="AG33" s="59">
        <f t="shared" si="0"/>
        <v>0</v>
      </c>
      <c r="AH33" s="54">
        <f>COUNTIF($H33:$Y33,"RDV")</f>
        <v>0</v>
      </c>
      <c r="AI33" s="59">
        <f t="shared" si="1"/>
        <v>0</v>
      </c>
      <c r="AJ33" s="54">
        <f>COUNTIF($H33:$Y33,"A")</f>
        <v>0</v>
      </c>
      <c r="AK33" s="59">
        <f t="shared" si="2"/>
        <v>0</v>
      </c>
      <c r="AL33" s="54">
        <f>COUNTIF($H33:$Y33,"NJ")</f>
        <v>0</v>
      </c>
      <c r="AM33" s="59">
        <f t="shared" si="3"/>
        <v>0</v>
      </c>
      <c r="AN33" s="54">
        <f>COUNTIF($H33:$Y33,"C")</f>
        <v>0</v>
      </c>
      <c r="AO33" s="59">
        <f t="shared" si="4"/>
        <v>0</v>
      </c>
      <c r="AP33" s="129"/>
    </row>
    <row r="34" spans="2:42" x14ac:dyDescent="0.25">
      <c r="B34" s="21" t="str">
        <f>Mars!B34</f>
        <v xml:space="preserve"> </v>
      </c>
      <c r="C34" s="48"/>
      <c r="D34" s="48"/>
      <c r="E34" s="50">
        <f>IF(AND(ISBLANK(A34),B34&gt;"*"),COUNTIF($H$12:$Y$12,"M")-IF(AND(ISNUMBER($C34),$C34&gt;0),NETWORKDAYS($I$9,$C34,$I$2:$I$6)-1,0)-IF(AND(ISNUMBER($D34),$D34&gt;0),NETWORKDAYS($D34,#REF!,$I$2:$I$6)-1,0),0)</f>
        <v>0</v>
      </c>
      <c r="F34" s="50">
        <f>IF(AND(ISBLANK(A34),B34&gt;"*"),COUNTIF($H$12:$Y$12,"M")-IF(AND(ISNUMBER($C34),$C34&gt;0),NETWORKDAYS($I$9,$C34,$I$2:$I$6)-1,0)-IF(AND(ISNUMBER($D34),$D34&gt;0),NETWORKDAYS($D34,#REF!,$I$2:$I$6)-1,0),0)</f>
        <v>0</v>
      </c>
      <c r="G34" s="50">
        <f t="shared" si="5"/>
        <v>0</v>
      </c>
      <c r="H34" s="51"/>
      <c r="I34" s="52"/>
      <c r="J34" s="53"/>
      <c r="K34" s="52"/>
      <c r="L34" s="53"/>
      <c r="M34" s="52"/>
      <c r="N34" s="53"/>
      <c r="O34" s="52"/>
      <c r="P34" s="53"/>
      <c r="Q34" s="52"/>
      <c r="R34" s="53"/>
      <c r="S34" s="52"/>
      <c r="T34" s="53"/>
      <c r="U34" s="52"/>
      <c r="V34" s="53"/>
      <c r="W34" s="52"/>
      <c r="X34" s="53"/>
      <c r="Y34" s="52"/>
      <c r="Z34" s="54">
        <f>COUNTIF(H34:Y34,"*")</f>
        <v>0</v>
      </c>
      <c r="AA34" s="50">
        <f>COUNTIFS($H$12:$Y$12,"M",$H34:$Y34,"*")</f>
        <v>0</v>
      </c>
      <c r="AB34" s="55">
        <f>COUNTIFS($H$12:$Y$12,"A",$H34:$Y34,"*")</f>
        <v>0</v>
      </c>
      <c r="AC34" s="56">
        <f t="shared" si="6"/>
        <v>0</v>
      </c>
      <c r="AD34" s="57">
        <f t="shared" si="7"/>
        <v>0</v>
      </c>
      <c r="AE34" s="58">
        <f t="shared" si="8"/>
        <v>0</v>
      </c>
      <c r="AF34" s="54">
        <f>COUNTIF($H34:$Y34,"M")</f>
        <v>0</v>
      </c>
      <c r="AG34" s="59">
        <f t="shared" si="0"/>
        <v>0</v>
      </c>
      <c r="AH34" s="54">
        <f>COUNTIF($H34:$Y34,"RDV")</f>
        <v>0</v>
      </c>
      <c r="AI34" s="59">
        <f t="shared" si="1"/>
        <v>0</v>
      </c>
      <c r="AJ34" s="54">
        <f>COUNTIF($H34:$Y34,"A")</f>
        <v>0</v>
      </c>
      <c r="AK34" s="59">
        <f t="shared" si="2"/>
        <v>0</v>
      </c>
      <c r="AL34" s="54">
        <f>COUNTIF($H34:$Y34,"NJ")</f>
        <v>0</v>
      </c>
      <c r="AM34" s="59">
        <f t="shared" si="3"/>
        <v>0</v>
      </c>
      <c r="AN34" s="54">
        <f>COUNTIF($H34:$Y34,"C")</f>
        <v>0</v>
      </c>
      <c r="AO34" s="59">
        <f t="shared" si="4"/>
        <v>0</v>
      </c>
      <c r="AP34" s="129"/>
    </row>
    <row r="35" spans="2:42" x14ac:dyDescent="0.25">
      <c r="B35" s="21" t="str">
        <f>Mars!B35</f>
        <v xml:space="preserve"> </v>
      </c>
      <c r="C35" s="48"/>
      <c r="D35" s="48"/>
      <c r="E35" s="50">
        <f>IF(AND(ISBLANK(A35),B35&gt;"*"),COUNTIF($H$12:$Y$12,"M")-IF(AND(ISNUMBER($C35),$C35&gt;0),NETWORKDAYS($I$9,$C35,$I$2:$I$6)-1,0)-IF(AND(ISNUMBER($D35),$D35&gt;0),NETWORKDAYS($D35,#REF!,$I$2:$I$6)-1,0),0)</f>
        <v>0</v>
      </c>
      <c r="F35" s="50">
        <f>IF(AND(ISBLANK(A35),B35&gt;"*"),COUNTIF($H$12:$Y$12,"M")-IF(AND(ISNUMBER($C35),$C35&gt;0),NETWORKDAYS($I$9,$C35,$I$2:$I$6)-1,0)-IF(AND(ISNUMBER($D35),$D35&gt;0),NETWORKDAYS($D35,#REF!,$I$2:$I$6)-1,0),0)</f>
        <v>0</v>
      </c>
      <c r="G35" s="50">
        <f t="shared" si="5"/>
        <v>0</v>
      </c>
      <c r="H35" s="51"/>
      <c r="I35" s="52"/>
      <c r="J35" s="53"/>
      <c r="K35" s="52"/>
      <c r="L35" s="53"/>
      <c r="M35" s="52"/>
      <c r="N35" s="53"/>
      <c r="O35" s="52"/>
      <c r="P35" s="53"/>
      <c r="Q35" s="52"/>
      <c r="R35" s="53"/>
      <c r="S35" s="52"/>
      <c r="T35" s="53"/>
      <c r="U35" s="52"/>
      <c r="V35" s="53"/>
      <c r="W35" s="52"/>
      <c r="X35" s="53"/>
      <c r="Y35" s="52"/>
      <c r="Z35" s="54">
        <f>COUNTIF(H35:Y35,"*")</f>
        <v>0</v>
      </c>
      <c r="AA35" s="50">
        <f>COUNTIFS($H$12:$Y$12,"M",$H35:$Y35,"*")</f>
        <v>0</v>
      </c>
      <c r="AB35" s="55">
        <f>COUNTIFS($H$12:$Y$12,"A",$H35:$Y35,"*")</f>
        <v>0</v>
      </c>
      <c r="AC35" s="56">
        <f t="shared" si="6"/>
        <v>0</v>
      </c>
      <c r="AD35" s="57">
        <f t="shared" si="7"/>
        <v>0</v>
      </c>
      <c r="AE35" s="58">
        <f t="shared" si="8"/>
        <v>0</v>
      </c>
      <c r="AF35" s="54">
        <f>COUNTIF($H35:$Y35,"M")</f>
        <v>0</v>
      </c>
      <c r="AG35" s="59">
        <f t="shared" si="0"/>
        <v>0</v>
      </c>
      <c r="AH35" s="54">
        <f>COUNTIF($H35:$Y35,"RDV")</f>
        <v>0</v>
      </c>
      <c r="AI35" s="59">
        <f t="shared" si="1"/>
        <v>0</v>
      </c>
      <c r="AJ35" s="54">
        <f>COUNTIF($H35:$Y35,"A")</f>
        <v>0</v>
      </c>
      <c r="AK35" s="59">
        <f t="shared" si="2"/>
        <v>0</v>
      </c>
      <c r="AL35" s="54">
        <f>COUNTIF($H35:$Y35,"NJ")</f>
        <v>0</v>
      </c>
      <c r="AM35" s="59">
        <f t="shared" si="3"/>
        <v>0</v>
      </c>
      <c r="AN35" s="54">
        <f>COUNTIF($H35:$Y35,"C")</f>
        <v>0</v>
      </c>
      <c r="AO35" s="59">
        <f t="shared" si="4"/>
        <v>0</v>
      </c>
      <c r="AP35" s="129"/>
    </row>
    <row r="36" spans="2:42" x14ac:dyDescent="0.25">
      <c r="B36" s="21" t="str">
        <f>Mars!B36</f>
        <v xml:space="preserve"> </v>
      </c>
      <c r="C36" s="48"/>
      <c r="D36" s="48"/>
      <c r="E36" s="50">
        <f>IF(AND(ISBLANK(A36),B36&gt;"*"),COUNTIF($H$12:$Y$12,"M")-IF(AND(ISNUMBER($C36),$C36&gt;0),NETWORKDAYS($I$9,$C36,$I$2:$I$6)-1,0)-IF(AND(ISNUMBER($D36),$D36&gt;0),NETWORKDAYS($D36,#REF!,$I$2:$I$6)-1,0),0)</f>
        <v>0</v>
      </c>
      <c r="F36" s="50">
        <f>IF(AND(ISBLANK(A36),B36&gt;"*"),COUNTIF($H$12:$Y$12,"M")-IF(AND(ISNUMBER($C36),$C36&gt;0),NETWORKDAYS($I$9,$C36,$I$2:$I$6)-1,0)-IF(AND(ISNUMBER($D36),$D36&gt;0),NETWORKDAYS($D36,#REF!,$I$2:$I$6)-1,0),0)</f>
        <v>0</v>
      </c>
      <c r="G36" s="50">
        <f t="shared" si="5"/>
        <v>0</v>
      </c>
      <c r="H36" s="51"/>
      <c r="I36" s="52"/>
      <c r="J36" s="53"/>
      <c r="K36" s="52"/>
      <c r="L36" s="53"/>
      <c r="M36" s="52"/>
      <c r="N36" s="53"/>
      <c r="O36" s="52"/>
      <c r="P36" s="53"/>
      <c r="Q36" s="52"/>
      <c r="R36" s="53"/>
      <c r="S36" s="52"/>
      <c r="T36" s="53"/>
      <c r="U36" s="52"/>
      <c r="V36" s="53"/>
      <c r="W36" s="52"/>
      <c r="X36" s="53"/>
      <c r="Y36" s="52"/>
      <c r="Z36" s="54">
        <f>COUNTIF(H36:Y36,"*")</f>
        <v>0</v>
      </c>
      <c r="AA36" s="50">
        <f>COUNTIFS($H$12:$Y$12,"M",$H36:$Y36,"*")</f>
        <v>0</v>
      </c>
      <c r="AB36" s="55">
        <f>COUNTIFS($H$12:$Y$12,"A",$H36:$Y36,"*")</f>
        <v>0</v>
      </c>
      <c r="AC36" s="56">
        <f t="shared" si="6"/>
        <v>0</v>
      </c>
      <c r="AD36" s="57">
        <f t="shared" si="7"/>
        <v>0</v>
      </c>
      <c r="AE36" s="58">
        <f t="shared" si="8"/>
        <v>0</v>
      </c>
      <c r="AF36" s="54">
        <f>COUNTIF($H36:$Y36,"M")</f>
        <v>0</v>
      </c>
      <c r="AG36" s="59">
        <f t="shared" si="0"/>
        <v>0</v>
      </c>
      <c r="AH36" s="54">
        <f>COUNTIF($H36:$Y36,"RDV")</f>
        <v>0</v>
      </c>
      <c r="AI36" s="59">
        <f t="shared" si="1"/>
        <v>0</v>
      </c>
      <c r="AJ36" s="54">
        <f>COUNTIF($H36:$Y36,"A")</f>
        <v>0</v>
      </c>
      <c r="AK36" s="59">
        <f t="shared" si="2"/>
        <v>0</v>
      </c>
      <c r="AL36" s="54">
        <f>COUNTIF($H36:$Y36,"NJ")</f>
        <v>0</v>
      </c>
      <c r="AM36" s="59">
        <f t="shared" si="3"/>
        <v>0</v>
      </c>
      <c r="AN36" s="54">
        <f>COUNTIF($H36:$Y36,"C")</f>
        <v>0</v>
      </c>
      <c r="AO36" s="59">
        <f t="shared" si="4"/>
        <v>0</v>
      </c>
      <c r="AP36" s="129"/>
    </row>
    <row r="37" spans="2:42" x14ac:dyDescent="0.25">
      <c r="B37" s="21" t="str">
        <f>Mars!B37</f>
        <v xml:space="preserve"> </v>
      </c>
      <c r="C37" s="48"/>
      <c r="D37" s="48"/>
      <c r="E37" s="50">
        <f>IF(AND(ISBLANK(A37),B37&gt;"*"),COUNTIF($H$12:$Y$12,"M")-IF(AND(ISNUMBER($C37),$C37&gt;0),NETWORKDAYS($I$9,$C37,$I$2:$I$6)-1,0)-IF(AND(ISNUMBER($D37),$D37&gt;0),NETWORKDAYS($D37,#REF!,$I$2:$I$6)-1,0),0)</f>
        <v>0</v>
      </c>
      <c r="F37" s="50">
        <f>IF(AND(ISBLANK(A37),B37&gt;"*"),COUNTIF($H$12:$Y$12,"M")-IF(AND(ISNUMBER($C37),$C37&gt;0),NETWORKDAYS($I$9,$C37,$I$2:$I$6)-1,0)-IF(AND(ISNUMBER($D37),$D37&gt;0),NETWORKDAYS($D37,#REF!,$I$2:$I$6)-1,0),0)</f>
        <v>0</v>
      </c>
      <c r="G37" s="50">
        <f t="shared" si="5"/>
        <v>0</v>
      </c>
      <c r="H37" s="51"/>
      <c r="I37" s="52"/>
      <c r="J37" s="53"/>
      <c r="K37" s="52"/>
      <c r="L37" s="53"/>
      <c r="M37" s="52"/>
      <c r="N37" s="53"/>
      <c r="O37" s="52"/>
      <c r="P37" s="53"/>
      <c r="Q37" s="52"/>
      <c r="R37" s="53"/>
      <c r="S37" s="52"/>
      <c r="T37" s="53"/>
      <c r="U37" s="52"/>
      <c r="V37" s="53"/>
      <c r="W37" s="52"/>
      <c r="X37" s="53"/>
      <c r="Y37" s="52"/>
      <c r="Z37" s="54">
        <f>COUNTIF(H37:Y37,"*")</f>
        <v>0</v>
      </c>
      <c r="AA37" s="50">
        <f>COUNTIFS($H$12:$Y$12,"M",$H37:$Y37,"*")</f>
        <v>0</v>
      </c>
      <c r="AB37" s="55">
        <f>COUNTIFS($H$12:$Y$12,"A",$H37:$Y37,"*")</f>
        <v>0</v>
      </c>
      <c r="AC37" s="56">
        <f t="shared" si="6"/>
        <v>0</v>
      </c>
      <c r="AD37" s="57">
        <f t="shared" si="7"/>
        <v>0</v>
      </c>
      <c r="AE37" s="58">
        <f t="shared" si="8"/>
        <v>0</v>
      </c>
      <c r="AF37" s="54">
        <f>COUNTIF($H37:$Y37,"M")</f>
        <v>0</v>
      </c>
      <c r="AG37" s="59">
        <f t="shared" si="0"/>
        <v>0</v>
      </c>
      <c r="AH37" s="54">
        <f>COUNTIF($H37:$Y37,"RDV")</f>
        <v>0</v>
      </c>
      <c r="AI37" s="59">
        <f t="shared" si="1"/>
        <v>0</v>
      </c>
      <c r="AJ37" s="54">
        <f>COUNTIF($H37:$Y37,"A")</f>
        <v>0</v>
      </c>
      <c r="AK37" s="59">
        <f t="shared" si="2"/>
        <v>0</v>
      </c>
      <c r="AL37" s="54">
        <f>COUNTIF($H37:$Y37,"NJ")</f>
        <v>0</v>
      </c>
      <c r="AM37" s="59">
        <f t="shared" si="3"/>
        <v>0</v>
      </c>
      <c r="AN37" s="54">
        <f>COUNTIF($H37:$Y37,"C")</f>
        <v>0</v>
      </c>
      <c r="AO37" s="59">
        <f t="shared" si="4"/>
        <v>0</v>
      </c>
      <c r="AP37" s="129"/>
    </row>
    <row r="38" spans="2:42" x14ac:dyDescent="0.25">
      <c r="B38" s="21" t="str">
        <f>Mars!B38</f>
        <v xml:space="preserve"> </v>
      </c>
      <c r="C38" s="48"/>
      <c r="D38" s="48"/>
      <c r="E38" s="50">
        <f>IF(AND(ISBLANK(A38),B38&gt;"*"),COUNTIF($H$12:$Y$12,"M")-IF(AND(ISNUMBER($C38),$C38&gt;0),NETWORKDAYS($I$9,$C38,$I$2:$I$6)-1,0)-IF(AND(ISNUMBER($D38),$D38&gt;0),NETWORKDAYS($D38,#REF!,$I$2:$I$6)-1,0),0)</f>
        <v>0</v>
      </c>
      <c r="F38" s="50">
        <f>IF(AND(ISBLANK(A38),B38&gt;"*"),COUNTIF($H$12:$Y$12,"M")-IF(AND(ISNUMBER($C38),$C38&gt;0),NETWORKDAYS($I$9,$C38,$I$2:$I$6)-1,0)-IF(AND(ISNUMBER($D38),$D38&gt;0),NETWORKDAYS($D38,#REF!,$I$2:$I$6)-1,0),0)</f>
        <v>0</v>
      </c>
      <c r="G38" s="50">
        <f t="shared" si="5"/>
        <v>0</v>
      </c>
      <c r="H38" s="51"/>
      <c r="I38" s="52"/>
      <c r="J38" s="53"/>
      <c r="K38" s="52"/>
      <c r="L38" s="53"/>
      <c r="M38" s="52"/>
      <c r="N38" s="53"/>
      <c r="O38" s="52"/>
      <c r="P38" s="53"/>
      <c r="Q38" s="52"/>
      <c r="R38" s="53"/>
      <c r="S38" s="52"/>
      <c r="T38" s="53"/>
      <c r="U38" s="52"/>
      <c r="V38" s="53"/>
      <c r="W38" s="52"/>
      <c r="X38" s="53"/>
      <c r="Y38" s="52"/>
      <c r="Z38" s="54">
        <f>COUNTIF(H38:Y38,"*")</f>
        <v>0</v>
      </c>
      <c r="AA38" s="50">
        <f>COUNTIFS($H$12:$Y$12,"M",$H38:$Y38,"*")</f>
        <v>0</v>
      </c>
      <c r="AB38" s="55">
        <f>COUNTIFS($H$12:$Y$12,"A",$H38:$Y38,"*")</f>
        <v>0</v>
      </c>
      <c r="AC38" s="56">
        <f t="shared" si="6"/>
        <v>0</v>
      </c>
      <c r="AD38" s="57">
        <f t="shared" si="7"/>
        <v>0</v>
      </c>
      <c r="AE38" s="58">
        <f t="shared" si="8"/>
        <v>0</v>
      </c>
      <c r="AF38" s="54">
        <f>COUNTIF($H38:$Y38,"M")</f>
        <v>0</v>
      </c>
      <c r="AG38" s="59">
        <f t="shared" si="0"/>
        <v>0</v>
      </c>
      <c r="AH38" s="54">
        <f>COUNTIF($H38:$Y38,"RDV")</f>
        <v>0</v>
      </c>
      <c r="AI38" s="59">
        <f t="shared" si="1"/>
        <v>0</v>
      </c>
      <c r="AJ38" s="54">
        <f>COUNTIF($H38:$Y38,"A")</f>
        <v>0</v>
      </c>
      <c r="AK38" s="59">
        <f t="shared" si="2"/>
        <v>0</v>
      </c>
      <c r="AL38" s="54">
        <f>COUNTIF($H38:$Y38,"NJ")</f>
        <v>0</v>
      </c>
      <c r="AM38" s="59">
        <f t="shared" si="3"/>
        <v>0</v>
      </c>
      <c r="AN38" s="54">
        <f>COUNTIF($H38:$Y38,"C")</f>
        <v>0</v>
      </c>
      <c r="AO38" s="59">
        <f t="shared" si="4"/>
        <v>0</v>
      </c>
      <c r="AP38" s="129"/>
    </row>
    <row r="39" spans="2:42" x14ac:dyDescent="0.25">
      <c r="B39" s="21" t="str">
        <f>Mars!B39</f>
        <v xml:space="preserve"> </v>
      </c>
      <c r="C39" s="48"/>
      <c r="D39" s="48"/>
      <c r="E39" s="50">
        <f>IF(AND(ISBLANK(A39),B39&gt;"*"),COUNTIF($H$12:$Y$12,"M")-IF(AND(ISNUMBER($C39),$C39&gt;0),NETWORKDAYS($I$9,$C39,$I$2:$I$6)-1,0)-IF(AND(ISNUMBER($D39),$D39&gt;0),NETWORKDAYS($D39,#REF!,$I$2:$I$6)-1,0),0)</f>
        <v>0</v>
      </c>
      <c r="F39" s="50">
        <f>IF(AND(ISBLANK(A39),B39&gt;"*"),COUNTIF($H$12:$Y$12,"M")-IF(AND(ISNUMBER($C39),$C39&gt;0),NETWORKDAYS($I$9,$C39,$I$2:$I$6)-1,0)-IF(AND(ISNUMBER($D39),$D39&gt;0),NETWORKDAYS($D39,#REF!,$I$2:$I$6)-1,0),0)</f>
        <v>0</v>
      </c>
      <c r="G39" s="50">
        <f t="shared" si="5"/>
        <v>0</v>
      </c>
      <c r="H39" s="51"/>
      <c r="I39" s="52"/>
      <c r="J39" s="53"/>
      <c r="K39" s="52"/>
      <c r="L39" s="53"/>
      <c r="M39" s="52"/>
      <c r="N39" s="53"/>
      <c r="O39" s="52"/>
      <c r="P39" s="53"/>
      <c r="Q39" s="52"/>
      <c r="R39" s="53"/>
      <c r="S39" s="52"/>
      <c r="T39" s="53"/>
      <c r="U39" s="52"/>
      <c r="V39" s="53"/>
      <c r="W39" s="52"/>
      <c r="X39" s="53"/>
      <c r="Y39" s="52"/>
      <c r="Z39" s="54">
        <f>COUNTIF(H39:Y39,"*")</f>
        <v>0</v>
      </c>
      <c r="AA39" s="50">
        <f>COUNTIFS($H$12:$Y$12,"M",$H39:$Y39,"*")</f>
        <v>0</v>
      </c>
      <c r="AB39" s="55">
        <f>COUNTIFS($H$12:$Y$12,"A",$H39:$Y39,"*")</f>
        <v>0</v>
      </c>
      <c r="AC39" s="56">
        <f t="shared" si="6"/>
        <v>0</v>
      </c>
      <c r="AD39" s="57">
        <f t="shared" si="7"/>
        <v>0</v>
      </c>
      <c r="AE39" s="58">
        <f t="shared" si="8"/>
        <v>0</v>
      </c>
      <c r="AF39" s="54">
        <f>COUNTIF($H39:$Y39,"M")</f>
        <v>0</v>
      </c>
      <c r="AG39" s="59">
        <f t="shared" si="0"/>
        <v>0</v>
      </c>
      <c r="AH39" s="54">
        <f>COUNTIF($H39:$Y39,"RDV")</f>
        <v>0</v>
      </c>
      <c r="AI39" s="59">
        <f t="shared" si="1"/>
        <v>0</v>
      </c>
      <c r="AJ39" s="54">
        <f>COUNTIF($H39:$Y39,"A")</f>
        <v>0</v>
      </c>
      <c r="AK39" s="59">
        <f t="shared" si="2"/>
        <v>0</v>
      </c>
      <c r="AL39" s="54">
        <f>COUNTIF($H39:$Y39,"NJ")</f>
        <v>0</v>
      </c>
      <c r="AM39" s="59">
        <f t="shared" si="3"/>
        <v>0</v>
      </c>
      <c r="AN39" s="54">
        <f>COUNTIF($H39:$Y39,"C")</f>
        <v>0</v>
      </c>
      <c r="AO39" s="59">
        <f t="shared" si="4"/>
        <v>0</v>
      </c>
      <c r="AP39" s="129"/>
    </row>
    <row r="40" spans="2:42" x14ac:dyDescent="0.25">
      <c r="B40" s="21" t="str">
        <f>Mars!B40</f>
        <v xml:space="preserve"> </v>
      </c>
      <c r="C40" s="48"/>
      <c r="D40" s="48"/>
      <c r="E40" s="50">
        <f>IF(AND(ISBLANK(A40),B40&gt;"*"),COUNTIF($H$12:$Y$12,"M")-IF(AND(ISNUMBER($C40),$C40&gt;0),NETWORKDAYS($I$9,$C40,$I$2:$I$6)-1,0)-IF(AND(ISNUMBER($D40),$D40&gt;0),NETWORKDAYS($D40,#REF!,$I$2:$I$6)-1,0),0)</f>
        <v>0</v>
      </c>
      <c r="F40" s="50">
        <f>IF(AND(ISBLANK(A40),B40&gt;"*"),COUNTIF($H$12:$Y$12,"M")-IF(AND(ISNUMBER($C40),$C40&gt;0),NETWORKDAYS($I$9,$C40,$I$2:$I$6)-1,0)-IF(AND(ISNUMBER($D40),$D40&gt;0),NETWORKDAYS($D40,#REF!,$I$2:$I$6)-1,0),0)</f>
        <v>0</v>
      </c>
      <c r="G40" s="50">
        <f t="shared" si="5"/>
        <v>0</v>
      </c>
      <c r="H40" s="51"/>
      <c r="I40" s="52"/>
      <c r="J40" s="53"/>
      <c r="K40" s="52"/>
      <c r="L40" s="53"/>
      <c r="M40" s="52"/>
      <c r="N40" s="53"/>
      <c r="O40" s="52"/>
      <c r="P40" s="53"/>
      <c r="Q40" s="52"/>
      <c r="R40" s="53"/>
      <c r="S40" s="52"/>
      <c r="T40" s="53"/>
      <c r="U40" s="52"/>
      <c r="V40" s="53"/>
      <c r="W40" s="52"/>
      <c r="X40" s="53"/>
      <c r="Y40" s="52"/>
      <c r="Z40" s="54">
        <f>COUNTIF(H40:Y40,"*")</f>
        <v>0</v>
      </c>
      <c r="AA40" s="50">
        <f>COUNTIFS($H$12:$Y$12,"M",$H40:$Y40,"*")</f>
        <v>0</v>
      </c>
      <c r="AB40" s="55">
        <f>COUNTIFS($H$12:$Y$12,"A",$H40:$Y40,"*")</f>
        <v>0</v>
      </c>
      <c r="AC40" s="56">
        <f t="shared" si="6"/>
        <v>0</v>
      </c>
      <c r="AD40" s="57">
        <f t="shared" si="7"/>
        <v>0</v>
      </c>
      <c r="AE40" s="58">
        <f t="shared" si="8"/>
        <v>0</v>
      </c>
      <c r="AF40" s="54">
        <f>COUNTIF($H40:$Y40,"M")</f>
        <v>0</v>
      </c>
      <c r="AG40" s="59">
        <f t="shared" si="0"/>
        <v>0</v>
      </c>
      <c r="AH40" s="54">
        <f>COUNTIF($H40:$Y40,"RDV")</f>
        <v>0</v>
      </c>
      <c r="AI40" s="59">
        <f t="shared" si="1"/>
        <v>0</v>
      </c>
      <c r="AJ40" s="54">
        <f>COUNTIF($H40:$Y40,"A")</f>
        <v>0</v>
      </c>
      <c r="AK40" s="59">
        <f t="shared" si="2"/>
        <v>0</v>
      </c>
      <c r="AL40" s="54">
        <f>COUNTIF($H40:$Y40,"NJ")</f>
        <v>0</v>
      </c>
      <c r="AM40" s="59">
        <f t="shared" si="3"/>
        <v>0</v>
      </c>
      <c r="AN40" s="54">
        <f>COUNTIF($H40:$Y40,"C")</f>
        <v>0</v>
      </c>
      <c r="AO40" s="59">
        <f t="shared" si="4"/>
        <v>0</v>
      </c>
      <c r="AP40" s="129"/>
    </row>
    <row r="41" spans="2:42" x14ac:dyDescent="0.25">
      <c r="B41" s="21" t="str">
        <f>Mars!B41</f>
        <v xml:space="preserve"> </v>
      </c>
      <c r="C41" s="48"/>
      <c r="D41" s="48"/>
      <c r="E41" s="50">
        <f>IF(AND(ISBLANK(A41),B41&gt;"*"),COUNTIF($H$12:$Y$12,"M")-IF(AND(ISNUMBER($C41),$C41&gt;0),NETWORKDAYS($I$9,$C41,$I$2:$I$6)-1,0)-IF(AND(ISNUMBER($D41),$D41&gt;0),NETWORKDAYS($D41,#REF!,$I$2:$I$6)-1,0),0)</f>
        <v>0</v>
      </c>
      <c r="F41" s="50">
        <f>IF(AND(ISBLANK(A41),B41&gt;"*"),COUNTIF($H$12:$Y$12,"M")-IF(AND(ISNUMBER($C41),$C41&gt;0),NETWORKDAYS($I$9,$C41,$I$2:$I$6)-1,0)-IF(AND(ISNUMBER($D41),$D41&gt;0),NETWORKDAYS($D41,#REF!,$I$2:$I$6)-1,0),0)</f>
        <v>0</v>
      </c>
      <c r="G41" s="50">
        <f t="shared" si="5"/>
        <v>0</v>
      </c>
      <c r="H41" s="51"/>
      <c r="I41" s="52"/>
      <c r="J41" s="53"/>
      <c r="K41" s="52"/>
      <c r="L41" s="53"/>
      <c r="M41" s="52"/>
      <c r="N41" s="53"/>
      <c r="O41" s="52"/>
      <c r="P41" s="53"/>
      <c r="Q41" s="52"/>
      <c r="R41" s="53"/>
      <c r="S41" s="52"/>
      <c r="T41" s="53"/>
      <c r="U41" s="52"/>
      <c r="V41" s="53"/>
      <c r="W41" s="52"/>
      <c r="X41" s="53"/>
      <c r="Y41" s="52"/>
      <c r="Z41" s="54">
        <f>COUNTIF(H41:Y41,"*")</f>
        <v>0</v>
      </c>
      <c r="AA41" s="50">
        <f>COUNTIFS($H$12:$Y$12,"M",$H41:$Y41,"*")</f>
        <v>0</v>
      </c>
      <c r="AB41" s="55">
        <f>COUNTIFS($H$12:$Y$12,"A",$H41:$Y41,"*")</f>
        <v>0</v>
      </c>
      <c r="AC41" s="56">
        <f t="shared" si="6"/>
        <v>0</v>
      </c>
      <c r="AD41" s="57">
        <f t="shared" si="7"/>
        <v>0</v>
      </c>
      <c r="AE41" s="58">
        <f t="shared" si="8"/>
        <v>0</v>
      </c>
      <c r="AF41" s="54">
        <f>COUNTIF($H41:$Y41,"M")</f>
        <v>0</v>
      </c>
      <c r="AG41" s="59">
        <f t="shared" si="0"/>
        <v>0</v>
      </c>
      <c r="AH41" s="54">
        <f>COUNTIF($H41:$Y41,"RDV")</f>
        <v>0</v>
      </c>
      <c r="AI41" s="59">
        <f t="shared" si="1"/>
        <v>0</v>
      </c>
      <c r="AJ41" s="54">
        <f>COUNTIF($H41:$Y41,"A")</f>
        <v>0</v>
      </c>
      <c r="AK41" s="59">
        <f t="shared" si="2"/>
        <v>0</v>
      </c>
      <c r="AL41" s="54">
        <f>COUNTIF($H41:$Y41,"NJ")</f>
        <v>0</v>
      </c>
      <c r="AM41" s="59">
        <f t="shared" si="3"/>
        <v>0</v>
      </c>
      <c r="AN41" s="54">
        <f>COUNTIF($H41:$Y41,"C")</f>
        <v>0</v>
      </c>
      <c r="AO41" s="59">
        <f t="shared" si="4"/>
        <v>0</v>
      </c>
      <c r="AP41" s="129"/>
    </row>
    <row r="42" spans="2:42" x14ac:dyDescent="0.25">
      <c r="B42" s="21" t="str">
        <f>Mars!B42</f>
        <v xml:space="preserve"> </v>
      </c>
      <c r="C42" s="48"/>
      <c r="D42" s="48"/>
      <c r="E42" s="50">
        <f>IF(AND(ISBLANK(A42),B42&gt;"*"),COUNTIF($H$12:$Y$12,"M")-IF(AND(ISNUMBER($C42),$C42&gt;0),NETWORKDAYS($I$9,$C42,$I$2:$I$6)-1,0)-IF(AND(ISNUMBER($D42),$D42&gt;0),NETWORKDAYS($D42,#REF!,$I$2:$I$6)-1,0),0)</f>
        <v>0</v>
      </c>
      <c r="F42" s="50">
        <f>IF(AND(ISBLANK(A42),B42&gt;"*"),COUNTIF($H$12:$Y$12,"M")-IF(AND(ISNUMBER($C42),$C42&gt;0),NETWORKDAYS($I$9,$C42,$I$2:$I$6)-1,0)-IF(AND(ISNUMBER($D42),$D42&gt;0),NETWORKDAYS($D42,#REF!,$I$2:$I$6)-1,0),0)</f>
        <v>0</v>
      </c>
      <c r="G42" s="50">
        <f t="shared" si="5"/>
        <v>0</v>
      </c>
      <c r="H42" s="51"/>
      <c r="I42" s="52"/>
      <c r="J42" s="53"/>
      <c r="K42" s="52"/>
      <c r="L42" s="53"/>
      <c r="M42" s="52"/>
      <c r="N42" s="53"/>
      <c r="O42" s="52"/>
      <c r="P42" s="53"/>
      <c r="Q42" s="52"/>
      <c r="R42" s="53"/>
      <c r="S42" s="52"/>
      <c r="T42" s="53"/>
      <c r="U42" s="52"/>
      <c r="V42" s="53"/>
      <c r="W42" s="52"/>
      <c r="X42" s="53"/>
      <c r="Y42" s="52"/>
      <c r="Z42" s="54">
        <f>COUNTIF(H42:Y42,"*")</f>
        <v>0</v>
      </c>
      <c r="AA42" s="50">
        <f>COUNTIFS($H$12:$Y$12,"M",$H42:$Y42,"*")</f>
        <v>0</v>
      </c>
      <c r="AB42" s="55">
        <f>COUNTIFS($H$12:$Y$12,"A",$H42:$Y42,"*")</f>
        <v>0</v>
      </c>
      <c r="AC42" s="56">
        <f t="shared" si="6"/>
        <v>0</v>
      </c>
      <c r="AD42" s="57">
        <f t="shared" si="7"/>
        <v>0</v>
      </c>
      <c r="AE42" s="58">
        <f t="shared" si="8"/>
        <v>0</v>
      </c>
      <c r="AF42" s="54">
        <f>COUNTIF($H42:$Y42,"M")</f>
        <v>0</v>
      </c>
      <c r="AG42" s="59">
        <f t="shared" si="0"/>
        <v>0</v>
      </c>
      <c r="AH42" s="54">
        <f>COUNTIF($H42:$Y42,"RDV")</f>
        <v>0</v>
      </c>
      <c r="AI42" s="59">
        <f t="shared" si="1"/>
        <v>0</v>
      </c>
      <c r="AJ42" s="54">
        <f>COUNTIF($H42:$Y42,"A")</f>
        <v>0</v>
      </c>
      <c r="AK42" s="59">
        <f t="shared" si="2"/>
        <v>0</v>
      </c>
      <c r="AL42" s="54">
        <f>COUNTIF($H42:$Y42,"NJ")</f>
        <v>0</v>
      </c>
      <c r="AM42" s="59">
        <f t="shared" si="3"/>
        <v>0</v>
      </c>
      <c r="AN42" s="54">
        <f>COUNTIF($H42:$Y42,"C")</f>
        <v>0</v>
      </c>
      <c r="AO42" s="59">
        <f t="shared" si="4"/>
        <v>0</v>
      </c>
      <c r="AP42" s="129"/>
    </row>
    <row r="43" spans="2:42" x14ac:dyDescent="0.25">
      <c r="B43" s="21" t="str">
        <f>Mars!B43</f>
        <v xml:space="preserve"> </v>
      </c>
      <c r="C43" s="48"/>
      <c r="D43" s="48"/>
      <c r="E43" s="50">
        <f>IF(AND(ISBLANK(A43),B43&gt;"*"),COUNTIF($H$12:$Y$12,"M")-IF(AND(ISNUMBER($C43),$C43&gt;0),NETWORKDAYS($I$9,$C43,$I$2:$I$6)-1,0)-IF(AND(ISNUMBER($D43),$D43&gt;0),NETWORKDAYS($D43,#REF!,$I$2:$I$6)-1,0),0)</f>
        <v>0</v>
      </c>
      <c r="F43" s="50">
        <f>IF(AND(ISBLANK(A43),B43&gt;"*"),COUNTIF($H$12:$Y$12,"M")-IF(AND(ISNUMBER($C43),$C43&gt;0),NETWORKDAYS($I$9,$C43,$I$2:$I$6)-1,0)-IF(AND(ISNUMBER($D43),$D43&gt;0),NETWORKDAYS($D43,#REF!,$I$2:$I$6)-1,0),0)</f>
        <v>0</v>
      </c>
      <c r="G43" s="50">
        <f t="shared" si="5"/>
        <v>0</v>
      </c>
      <c r="H43" s="51"/>
      <c r="I43" s="52"/>
      <c r="J43" s="53"/>
      <c r="K43" s="52"/>
      <c r="L43" s="53"/>
      <c r="M43" s="52"/>
      <c r="N43" s="53"/>
      <c r="O43" s="52"/>
      <c r="P43" s="53"/>
      <c r="Q43" s="52"/>
      <c r="R43" s="53"/>
      <c r="S43" s="52"/>
      <c r="T43" s="53"/>
      <c r="U43" s="52"/>
      <c r="V43" s="53"/>
      <c r="W43" s="52"/>
      <c r="X43" s="53"/>
      <c r="Y43" s="52"/>
      <c r="Z43" s="54">
        <f>COUNTIF(H43:Y43,"*")</f>
        <v>0</v>
      </c>
      <c r="AA43" s="50">
        <f>COUNTIFS($H$12:$Y$12,"M",$H43:$Y43,"*")</f>
        <v>0</v>
      </c>
      <c r="AB43" s="55">
        <f>COUNTIFS($H$12:$Y$12,"A",$H43:$Y43,"*")</f>
        <v>0</v>
      </c>
      <c r="AC43" s="56">
        <f t="shared" si="6"/>
        <v>0</v>
      </c>
      <c r="AD43" s="57">
        <f t="shared" si="7"/>
        <v>0</v>
      </c>
      <c r="AE43" s="58">
        <f t="shared" si="8"/>
        <v>0</v>
      </c>
      <c r="AF43" s="54">
        <f>COUNTIF($H43:$Y43,"M")</f>
        <v>0</v>
      </c>
      <c r="AG43" s="59">
        <f t="shared" si="0"/>
        <v>0</v>
      </c>
      <c r="AH43" s="54">
        <f>COUNTIF($H43:$Y43,"RDV")</f>
        <v>0</v>
      </c>
      <c r="AI43" s="59">
        <f t="shared" si="1"/>
        <v>0</v>
      </c>
      <c r="AJ43" s="54">
        <f>COUNTIF($H43:$Y43,"A")</f>
        <v>0</v>
      </c>
      <c r="AK43" s="59">
        <f t="shared" si="2"/>
        <v>0</v>
      </c>
      <c r="AL43" s="54">
        <f>COUNTIF($H43:$Y43,"NJ")</f>
        <v>0</v>
      </c>
      <c r="AM43" s="59">
        <f t="shared" si="3"/>
        <v>0</v>
      </c>
      <c r="AN43" s="54">
        <f>COUNTIF($H43:$Y43,"C")</f>
        <v>0</v>
      </c>
      <c r="AO43" s="59">
        <f t="shared" si="4"/>
        <v>0</v>
      </c>
      <c r="AP43" s="129"/>
    </row>
    <row r="44" spans="2:42" x14ac:dyDescent="0.25">
      <c r="B44" s="21" t="str">
        <f>Mars!B44</f>
        <v xml:space="preserve"> </v>
      </c>
      <c r="C44" s="48"/>
      <c r="D44" s="48"/>
      <c r="E44" s="50">
        <f>IF(AND(ISBLANK(A44),B44&gt;"*"),COUNTIF($H$12:$Y$12,"M")-IF(AND(ISNUMBER($C44),$C44&gt;0),NETWORKDAYS($I$9,$C44,$I$2:$I$6)-1,0)-IF(AND(ISNUMBER($D44),$D44&gt;0),NETWORKDAYS($D44,#REF!,$I$2:$I$6)-1,0),0)</f>
        <v>0</v>
      </c>
      <c r="F44" s="50">
        <f>IF(AND(ISBLANK(A44),B44&gt;"*"),COUNTIF($H$12:$Y$12,"M")-IF(AND(ISNUMBER($C44),$C44&gt;0),NETWORKDAYS($I$9,$C44,$I$2:$I$6)-1,0)-IF(AND(ISNUMBER($D44),$D44&gt;0),NETWORKDAYS($D44,#REF!,$I$2:$I$6)-1,0),0)</f>
        <v>0</v>
      </c>
      <c r="G44" s="50">
        <f t="shared" si="5"/>
        <v>0</v>
      </c>
      <c r="H44" s="51"/>
      <c r="I44" s="52"/>
      <c r="J44" s="53"/>
      <c r="K44" s="52"/>
      <c r="L44" s="53"/>
      <c r="M44" s="52"/>
      <c r="N44" s="53"/>
      <c r="O44" s="52"/>
      <c r="P44" s="53"/>
      <c r="Q44" s="52"/>
      <c r="R44" s="53"/>
      <c r="S44" s="52"/>
      <c r="T44" s="53"/>
      <c r="U44" s="52"/>
      <c r="V44" s="53"/>
      <c r="W44" s="52"/>
      <c r="X44" s="53"/>
      <c r="Y44" s="52"/>
      <c r="Z44" s="54">
        <f>COUNTIF(H44:Y44,"*")</f>
        <v>0</v>
      </c>
      <c r="AA44" s="50">
        <f>COUNTIFS($H$12:$Y$12,"M",$H44:$Y44,"*")</f>
        <v>0</v>
      </c>
      <c r="AB44" s="55">
        <f>COUNTIFS($H$12:$Y$12,"A",$H44:$Y44,"*")</f>
        <v>0</v>
      </c>
      <c r="AC44" s="56">
        <f t="shared" si="6"/>
        <v>0</v>
      </c>
      <c r="AD44" s="57">
        <f t="shared" si="7"/>
        <v>0</v>
      </c>
      <c r="AE44" s="58">
        <f t="shared" si="8"/>
        <v>0</v>
      </c>
      <c r="AF44" s="54">
        <f>COUNTIF($H44:$Y44,"M")</f>
        <v>0</v>
      </c>
      <c r="AG44" s="59">
        <f t="shared" si="0"/>
        <v>0</v>
      </c>
      <c r="AH44" s="54">
        <f>COUNTIF($H44:$Y44,"RDV")</f>
        <v>0</v>
      </c>
      <c r="AI44" s="59">
        <f t="shared" si="1"/>
        <v>0</v>
      </c>
      <c r="AJ44" s="54">
        <f>COUNTIF($H44:$Y44,"A")</f>
        <v>0</v>
      </c>
      <c r="AK44" s="59">
        <f t="shared" si="2"/>
        <v>0</v>
      </c>
      <c r="AL44" s="54">
        <f>COUNTIF($H44:$Y44,"NJ")</f>
        <v>0</v>
      </c>
      <c r="AM44" s="59">
        <f t="shared" si="3"/>
        <v>0</v>
      </c>
      <c r="AN44" s="54">
        <f>COUNTIF($H44:$Y44,"C")</f>
        <v>0</v>
      </c>
      <c r="AO44" s="59">
        <f t="shared" si="4"/>
        <v>0</v>
      </c>
      <c r="AP44" s="129"/>
    </row>
    <row r="45" spans="2:42" x14ac:dyDescent="0.25">
      <c r="B45" s="21" t="str">
        <f>Mars!B45</f>
        <v xml:space="preserve"> </v>
      </c>
      <c r="C45" s="48"/>
      <c r="D45" s="48"/>
      <c r="E45" s="50">
        <f>IF(AND(ISBLANK(A45),B45&gt;"*"),COUNTIF($H$12:$Y$12,"M")-IF(AND(ISNUMBER($C45),$C45&gt;0),NETWORKDAYS($I$9,$C45,$I$2:$I$6)-1,0)-IF(AND(ISNUMBER($D45),$D45&gt;0),NETWORKDAYS($D45,#REF!,$I$2:$I$6)-1,0),0)</f>
        <v>0</v>
      </c>
      <c r="F45" s="50">
        <f>IF(AND(ISBLANK(A45),B45&gt;"*"),COUNTIF($H$12:$Y$12,"M")-IF(AND(ISNUMBER($C45),$C45&gt;0),NETWORKDAYS($I$9,$C45,$I$2:$I$6)-1,0)-IF(AND(ISNUMBER($D45),$D45&gt;0),NETWORKDAYS($D45,#REF!,$I$2:$I$6)-1,0),0)</f>
        <v>0</v>
      </c>
      <c r="G45" s="50">
        <f t="shared" si="5"/>
        <v>0</v>
      </c>
      <c r="H45" s="51"/>
      <c r="I45" s="52"/>
      <c r="J45" s="53"/>
      <c r="K45" s="52"/>
      <c r="L45" s="53"/>
      <c r="M45" s="52"/>
      <c r="N45" s="53"/>
      <c r="O45" s="52"/>
      <c r="P45" s="53"/>
      <c r="Q45" s="52"/>
      <c r="R45" s="53"/>
      <c r="S45" s="52"/>
      <c r="T45" s="53"/>
      <c r="U45" s="52"/>
      <c r="V45" s="53"/>
      <c r="W45" s="52"/>
      <c r="X45" s="53"/>
      <c r="Y45" s="52"/>
      <c r="Z45" s="54">
        <f>COUNTIF(H45:Y45,"*")</f>
        <v>0</v>
      </c>
      <c r="AA45" s="50">
        <f>COUNTIFS($H$12:$Y$12,"M",$H45:$Y45,"*")</f>
        <v>0</v>
      </c>
      <c r="AB45" s="55">
        <f>COUNTIFS($H$12:$Y$12,"A",$H45:$Y45,"*")</f>
        <v>0</v>
      </c>
      <c r="AC45" s="56">
        <f t="shared" si="6"/>
        <v>0</v>
      </c>
      <c r="AD45" s="57">
        <f t="shared" si="7"/>
        <v>0</v>
      </c>
      <c r="AE45" s="58">
        <f t="shared" si="8"/>
        <v>0</v>
      </c>
      <c r="AF45" s="54">
        <f>COUNTIF($H45:$Y45,"M")</f>
        <v>0</v>
      </c>
      <c r="AG45" s="59">
        <f t="shared" si="0"/>
        <v>0</v>
      </c>
      <c r="AH45" s="54">
        <f>COUNTIF($H45:$Y45,"RDV")</f>
        <v>0</v>
      </c>
      <c r="AI45" s="59">
        <f t="shared" si="1"/>
        <v>0</v>
      </c>
      <c r="AJ45" s="54">
        <f>COUNTIF($H45:$Y45,"A")</f>
        <v>0</v>
      </c>
      <c r="AK45" s="59">
        <f t="shared" si="2"/>
        <v>0</v>
      </c>
      <c r="AL45" s="54">
        <f>COUNTIF($H45:$Y45,"NJ")</f>
        <v>0</v>
      </c>
      <c r="AM45" s="59">
        <f t="shared" si="3"/>
        <v>0</v>
      </c>
      <c r="AN45" s="54">
        <f>COUNTIF($H45:$Y45,"C")</f>
        <v>0</v>
      </c>
      <c r="AO45" s="59">
        <f t="shared" si="4"/>
        <v>0</v>
      </c>
      <c r="AP45" s="129"/>
    </row>
    <row r="46" spans="2:42" x14ac:dyDescent="0.25">
      <c r="B46" s="21" t="str">
        <f>Mars!B46</f>
        <v xml:space="preserve"> </v>
      </c>
      <c r="C46" s="48"/>
      <c r="D46" s="48"/>
      <c r="E46" s="50">
        <f>IF(AND(ISBLANK(A46),B46&gt;"*"),COUNTIF($H$12:$Y$12,"M")-IF(AND(ISNUMBER($C46),$C46&gt;0),NETWORKDAYS($I$9,$C46,$I$2:$I$6)-1,0)-IF(AND(ISNUMBER($D46),$D46&gt;0),NETWORKDAYS($D46,#REF!,$I$2:$I$6)-1,0),0)</f>
        <v>0</v>
      </c>
      <c r="F46" s="50">
        <f>IF(AND(ISBLANK(A46),B46&gt;"*"),COUNTIF($H$12:$Y$12,"M")-IF(AND(ISNUMBER($C46),$C46&gt;0),NETWORKDAYS($I$9,$C46,$I$2:$I$6)-1,0)-IF(AND(ISNUMBER($D46),$D46&gt;0),NETWORKDAYS($D46,#REF!,$I$2:$I$6)-1,0),0)</f>
        <v>0</v>
      </c>
      <c r="G46" s="50">
        <f t="shared" si="5"/>
        <v>0</v>
      </c>
      <c r="H46" s="51"/>
      <c r="I46" s="52"/>
      <c r="J46" s="53"/>
      <c r="K46" s="52"/>
      <c r="L46" s="53"/>
      <c r="M46" s="52"/>
      <c r="N46" s="53"/>
      <c r="O46" s="52"/>
      <c r="P46" s="53"/>
      <c r="Q46" s="52"/>
      <c r="R46" s="53"/>
      <c r="S46" s="52"/>
      <c r="T46" s="53"/>
      <c r="U46" s="52"/>
      <c r="V46" s="53"/>
      <c r="W46" s="52"/>
      <c r="X46" s="53"/>
      <c r="Y46" s="52"/>
      <c r="Z46" s="54">
        <f>COUNTIF(H46:Y46,"*")</f>
        <v>0</v>
      </c>
      <c r="AA46" s="50">
        <f>COUNTIFS($H$12:$Y$12,"M",$H46:$Y46,"*")</f>
        <v>0</v>
      </c>
      <c r="AB46" s="55">
        <f>COUNTIFS($H$12:$Y$12,"A",$H46:$Y46,"*")</f>
        <v>0</v>
      </c>
      <c r="AC46" s="56">
        <f t="shared" si="6"/>
        <v>0</v>
      </c>
      <c r="AD46" s="57">
        <f t="shared" si="7"/>
        <v>0</v>
      </c>
      <c r="AE46" s="58">
        <f t="shared" si="8"/>
        <v>0</v>
      </c>
      <c r="AF46" s="54">
        <f>COUNTIF($H46:$Y46,"M")</f>
        <v>0</v>
      </c>
      <c r="AG46" s="59">
        <f t="shared" si="0"/>
        <v>0</v>
      </c>
      <c r="AH46" s="54">
        <f>COUNTIF($H46:$Y46,"RDV")</f>
        <v>0</v>
      </c>
      <c r="AI46" s="59">
        <f t="shared" si="1"/>
        <v>0</v>
      </c>
      <c r="AJ46" s="54">
        <f>COUNTIF($H46:$Y46,"A")</f>
        <v>0</v>
      </c>
      <c r="AK46" s="59">
        <f t="shared" si="2"/>
        <v>0</v>
      </c>
      <c r="AL46" s="54">
        <f>COUNTIF($H46:$Y46,"NJ")</f>
        <v>0</v>
      </c>
      <c r="AM46" s="59">
        <f t="shared" si="3"/>
        <v>0</v>
      </c>
      <c r="AN46" s="54">
        <f>COUNTIF($H46:$Y46,"C")</f>
        <v>0</v>
      </c>
      <c r="AO46" s="59">
        <f t="shared" si="4"/>
        <v>0</v>
      </c>
      <c r="AP46" s="129"/>
    </row>
    <row r="47" spans="2:42" x14ac:dyDescent="0.25">
      <c r="B47" s="21" t="str">
        <f>Mars!B47</f>
        <v xml:space="preserve"> </v>
      </c>
      <c r="C47" s="48"/>
      <c r="D47" s="48"/>
      <c r="E47" s="50">
        <f>IF(AND(ISBLANK(A47),B47&gt;"*"),COUNTIF($H$12:$Y$12,"M")-IF(AND(ISNUMBER($C47),$C47&gt;0),NETWORKDAYS($I$9,$C47,$I$2:$I$6)-1,0)-IF(AND(ISNUMBER($D47),$D47&gt;0),NETWORKDAYS($D47,#REF!,$I$2:$I$6)-1,0),0)</f>
        <v>0</v>
      </c>
      <c r="F47" s="50">
        <f>IF(AND(ISBLANK(A47),B47&gt;"*"),COUNTIF($H$12:$Y$12,"M")-IF(AND(ISNUMBER($C47),$C47&gt;0),NETWORKDAYS($I$9,$C47,$I$2:$I$6)-1,0)-IF(AND(ISNUMBER($D47),$D47&gt;0),NETWORKDAYS($D47,#REF!,$I$2:$I$6)-1,0),0)</f>
        <v>0</v>
      </c>
      <c r="G47" s="50">
        <f t="shared" si="5"/>
        <v>0</v>
      </c>
      <c r="H47" s="51"/>
      <c r="I47" s="52"/>
      <c r="J47" s="53"/>
      <c r="K47" s="52"/>
      <c r="L47" s="53"/>
      <c r="M47" s="52"/>
      <c r="N47" s="53"/>
      <c r="O47" s="52"/>
      <c r="P47" s="53"/>
      <c r="Q47" s="52"/>
      <c r="R47" s="53"/>
      <c r="S47" s="52"/>
      <c r="T47" s="53"/>
      <c r="U47" s="52"/>
      <c r="V47" s="53"/>
      <c r="W47" s="52"/>
      <c r="X47" s="53"/>
      <c r="Y47" s="52"/>
      <c r="Z47" s="54">
        <f>COUNTIF(H47:Y47,"*")</f>
        <v>0</v>
      </c>
      <c r="AA47" s="50">
        <f>COUNTIFS($H$12:$Y$12,"M",$H47:$Y47,"*")</f>
        <v>0</v>
      </c>
      <c r="AB47" s="55">
        <f>COUNTIFS($H$12:$Y$12,"A",$H47:$Y47,"*")</f>
        <v>0</v>
      </c>
      <c r="AC47" s="56">
        <f t="shared" si="6"/>
        <v>0</v>
      </c>
      <c r="AD47" s="57">
        <f t="shared" si="7"/>
        <v>0</v>
      </c>
      <c r="AE47" s="58">
        <f t="shared" si="8"/>
        <v>0</v>
      </c>
      <c r="AF47" s="54">
        <f>COUNTIF($H47:$Y47,"M")</f>
        <v>0</v>
      </c>
      <c r="AG47" s="59">
        <f t="shared" si="0"/>
        <v>0</v>
      </c>
      <c r="AH47" s="54">
        <f>COUNTIF($H47:$Y47,"RDV")</f>
        <v>0</v>
      </c>
      <c r="AI47" s="59">
        <f t="shared" si="1"/>
        <v>0</v>
      </c>
      <c r="AJ47" s="54">
        <f>COUNTIF($H47:$Y47,"A")</f>
        <v>0</v>
      </c>
      <c r="AK47" s="59">
        <f t="shared" si="2"/>
        <v>0</v>
      </c>
      <c r="AL47" s="54">
        <f>COUNTIF($H47:$Y47,"NJ")</f>
        <v>0</v>
      </c>
      <c r="AM47" s="59">
        <f t="shared" si="3"/>
        <v>0</v>
      </c>
      <c r="AN47" s="54">
        <f>COUNTIF($H47:$Y47,"C")</f>
        <v>0</v>
      </c>
      <c r="AO47" s="59">
        <f t="shared" si="4"/>
        <v>0</v>
      </c>
      <c r="AP47" s="129"/>
    </row>
    <row r="48" spans="2:42" x14ac:dyDescent="0.25">
      <c r="B48" s="21" t="str">
        <f>Mars!B48</f>
        <v xml:space="preserve"> </v>
      </c>
      <c r="C48" s="48"/>
      <c r="D48" s="48"/>
      <c r="E48" s="50">
        <f>IF(AND(ISBLANK(A48),B48&gt;"*"),COUNTIF($H$12:$Y$12,"M")-IF(AND(ISNUMBER($C48),$C48&gt;0),NETWORKDAYS($I$9,$C48,$I$2:$I$6)-1,0)-IF(AND(ISNUMBER($D48),$D48&gt;0),NETWORKDAYS($D48,#REF!,$I$2:$I$6)-1,0),0)</f>
        <v>0</v>
      </c>
      <c r="F48" s="50">
        <f>IF(AND(ISBLANK(A48),B48&gt;"*"),COUNTIF($H$12:$Y$12,"M")-IF(AND(ISNUMBER($C48),$C48&gt;0),NETWORKDAYS($I$9,$C48,$I$2:$I$6)-1,0)-IF(AND(ISNUMBER($D48),$D48&gt;0),NETWORKDAYS($D48,#REF!,$I$2:$I$6)-1,0),0)</f>
        <v>0</v>
      </c>
      <c r="G48" s="50">
        <f t="shared" si="5"/>
        <v>0</v>
      </c>
      <c r="H48" s="51"/>
      <c r="I48" s="52"/>
      <c r="J48" s="53"/>
      <c r="K48" s="52"/>
      <c r="L48" s="53"/>
      <c r="M48" s="52"/>
      <c r="N48" s="53"/>
      <c r="O48" s="52"/>
      <c r="P48" s="53"/>
      <c r="Q48" s="52"/>
      <c r="R48" s="53"/>
      <c r="S48" s="52"/>
      <c r="T48" s="53"/>
      <c r="U48" s="52"/>
      <c r="V48" s="53"/>
      <c r="W48" s="52"/>
      <c r="X48" s="53"/>
      <c r="Y48" s="52"/>
      <c r="Z48" s="54">
        <f>COUNTIF(H48:Y48,"*")</f>
        <v>0</v>
      </c>
      <c r="AA48" s="50">
        <f>COUNTIFS($H$12:$Y$12,"M",$H48:$Y48,"*")</f>
        <v>0</v>
      </c>
      <c r="AB48" s="55">
        <f>COUNTIFS($H$12:$Y$12,"A",$H48:$Y48,"*")</f>
        <v>0</v>
      </c>
      <c r="AC48" s="56">
        <f t="shared" si="6"/>
        <v>0</v>
      </c>
      <c r="AD48" s="57">
        <f t="shared" si="7"/>
        <v>0</v>
      </c>
      <c r="AE48" s="58">
        <f t="shared" si="8"/>
        <v>0</v>
      </c>
      <c r="AF48" s="54">
        <f>COUNTIF($H48:$Y48,"M")</f>
        <v>0</v>
      </c>
      <c r="AG48" s="59">
        <f t="shared" si="0"/>
        <v>0</v>
      </c>
      <c r="AH48" s="54">
        <f>COUNTIF($H48:$Y48,"RDV")</f>
        <v>0</v>
      </c>
      <c r="AI48" s="59">
        <f t="shared" si="1"/>
        <v>0</v>
      </c>
      <c r="AJ48" s="54">
        <f>COUNTIF($H48:$Y48,"A")</f>
        <v>0</v>
      </c>
      <c r="AK48" s="59">
        <f t="shared" si="2"/>
        <v>0</v>
      </c>
      <c r="AL48" s="54">
        <f>COUNTIF($H48:$Y48,"NJ")</f>
        <v>0</v>
      </c>
      <c r="AM48" s="59">
        <f t="shared" si="3"/>
        <v>0</v>
      </c>
      <c r="AN48" s="54">
        <f>COUNTIF($H48:$Y48,"C")</f>
        <v>0</v>
      </c>
      <c r="AO48" s="59">
        <f t="shared" si="4"/>
        <v>0</v>
      </c>
      <c r="AP48" s="129"/>
    </row>
    <row r="49" spans="2:42" x14ac:dyDescent="0.25">
      <c r="B49" s="21" t="str">
        <f>Mars!B49</f>
        <v xml:space="preserve"> </v>
      </c>
      <c r="C49" s="48"/>
      <c r="D49" s="48"/>
      <c r="E49" s="50">
        <f>IF(AND(ISBLANK(A49),B49&gt;"*"),COUNTIF($H$12:$Y$12,"M")-IF(AND(ISNUMBER($C49),$C49&gt;0),NETWORKDAYS($I$9,$C49,$I$2:$I$6)-1,0)-IF(AND(ISNUMBER($D49),$D49&gt;0),NETWORKDAYS($D49,#REF!,$I$2:$I$6)-1,0),0)</f>
        <v>0</v>
      </c>
      <c r="F49" s="50">
        <f>IF(AND(ISBLANK(A49),B49&gt;"*"),COUNTIF($H$12:$Y$12,"M")-IF(AND(ISNUMBER($C49),$C49&gt;0),NETWORKDAYS($I$9,$C49,$I$2:$I$6)-1,0)-IF(AND(ISNUMBER($D49),$D49&gt;0),NETWORKDAYS($D49,#REF!,$I$2:$I$6)-1,0),0)</f>
        <v>0</v>
      </c>
      <c r="G49" s="50">
        <f t="shared" si="5"/>
        <v>0</v>
      </c>
      <c r="H49" s="51"/>
      <c r="I49" s="52"/>
      <c r="J49" s="53"/>
      <c r="K49" s="52"/>
      <c r="L49" s="53"/>
      <c r="M49" s="52"/>
      <c r="N49" s="53"/>
      <c r="O49" s="52"/>
      <c r="P49" s="53"/>
      <c r="Q49" s="52"/>
      <c r="R49" s="53"/>
      <c r="S49" s="52"/>
      <c r="T49" s="53"/>
      <c r="U49" s="52"/>
      <c r="V49" s="53"/>
      <c r="W49" s="52"/>
      <c r="X49" s="53"/>
      <c r="Y49" s="52"/>
      <c r="Z49" s="54">
        <f>COUNTIF(H49:Y49,"*")</f>
        <v>0</v>
      </c>
      <c r="AA49" s="50">
        <f>COUNTIFS($H$12:$Y$12,"M",$H49:$Y49,"*")</f>
        <v>0</v>
      </c>
      <c r="AB49" s="55">
        <f>COUNTIFS($H$12:$Y$12,"A",$H49:$Y49,"*")</f>
        <v>0</v>
      </c>
      <c r="AC49" s="56">
        <f t="shared" si="6"/>
        <v>0</v>
      </c>
      <c r="AD49" s="57">
        <f t="shared" si="7"/>
        <v>0</v>
      </c>
      <c r="AE49" s="58">
        <f t="shared" si="8"/>
        <v>0</v>
      </c>
      <c r="AF49" s="54">
        <f>COUNTIF($H49:$Y49,"M")</f>
        <v>0</v>
      </c>
      <c r="AG49" s="59">
        <f t="shared" si="0"/>
        <v>0</v>
      </c>
      <c r="AH49" s="54">
        <f>COUNTIF($H49:$Y49,"RDV")</f>
        <v>0</v>
      </c>
      <c r="AI49" s="59">
        <f t="shared" si="1"/>
        <v>0</v>
      </c>
      <c r="AJ49" s="54">
        <f>COUNTIF($H49:$Y49,"A")</f>
        <v>0</v>
      </c>
      <c r="AK49" s="59">
        <f t="shared" si="2"/>
        <v>0</v>
      </c>
      <c r="AL49" s="54">
        <f>COUNTIF($H49:$Y49,"NJ")</f>
        <v>0</v>
      </c>
      <c r="AM49" s="59">
        <f t="shared" si="3"/>
        <v>0</v>
      </c>
      <c r="AN49" s="54">
        <f>COUNTIF($H49:$Y49,"C")</f>
        <v>0</v>
      </c>
      <c r="AO49" s="59">
        <f t="shared" si="4"/>
        <v>0</v>
      </c>
      <c r="AP49" s="129"/>
    </row>
    <row r="50" spans="2:42" x14ac:dyDescent="0.25">
      <c r="B50" s="21" t="str">
        <f>Mars!B50</f>
        <v xml:space="preserve"> </v>
      </c>
      <c r="C50" s="48"/>
      <c r="D50" s="48"/>
      <c r="E50" s="50">
        <f>IF(AND(ISBLANK(A50),B50&gt;"*"),COUNTIF($H$12:$Y$12,"M")-IF(AND(ISNUMBER($C50),$C50&gt;0),NETWORKDAYS($I$9,$C50,$I$2:$I$6)-1,0)-IF(AND(ISNUMBER($D50),$D50&gt;0),NETWORKDAYS($D50,#REF!,$I$2:$I$6)-1,0),0)</f>
        <v>0</v>
      </c>
      <c r="F50" s="50">
        <f>IF(AND(ISBLANK(A50),B50&gt;"*"),COUNTIF($H$12:$Y$12,"M")-IF(AND(ISNUMBER($C50),$C50&gt;0),NETWORKDAYS($I$9,$C50,$I$2:$I$6)-1,0)-IF(AND(ISNUMBER($D50),$D50&gt;0),NETWORKDAYS($D50,#REF!,$I$2:$I$6)-1,0),0)</f>
        <v>0</v>
      </c>
      <c r="G50" s="50">
        <f t="shared" si="5"/>
        <v>0</v>
      </c>
      <c r="H50" s="51"/>
      <c r="I50" s="52"/>
      <c r="J50" s="53"/>
      <c r="K50" s="52"/>
      <c r="L50" s="53"/>
      <c r="M50" s="52"/>
      <c r="N50" s="53"/>
      <c r="O50" s="52"/>
      <c r="P50" s="53"/>
      <c r="Q50" s="52"/>
      <c r="R50" s="53"/>
      <c r="S50" s="52"/>
      <c r="T50" s="53"/>
      <c r="U50" s="52"/>
      <c r="V50" s="53"/>
      <c r="W50" s="52"/>
      <c r="X50" s="53"/>
      <c r="Y50" s="52"/>
      <c r="Z50" s="54">
        <f>COUNTIF(H50:Y50,"*")</f>
        <v>0</v>
      </c>
      <c r="AA50" s="50">
        <f>COUNTIFS($H$12:$Y$12,"M",$H50:$Y50,"*")</f>
        <v>0</v>
      </c>
      <c r="AB50" s="55">
        <f>COUNTIFS($H$12:$Y$12,"A",$H50:$Y50,"*")</f>
        <v>0</v>
      </c>
      <c r="AC50" s="56">
        <f t="shared" si="6"/>
        <v>0</v>
      </c>
      <c r="AD50" s="57">
        <f t="shared" si="7"/>
        <v>0</v>
      </c>
      <c r="AE50" s="58">
        <f t="shared" si="8"/>
        <v>0</v>
      </c>
      <c r="AF50" s="54">
        <f>COUNTIF($H50:$Y50,"M")</f>
        <v>0</v>
      </c>
      <c r="AG50" s="59">
        <f t="shared" si="0"/>
        <v>0</v>
      </c>
      <c r="AH50" s="54">
        <f>COUNTIF($H50:$Y50,"RDV")</f>
        <v>0</v>
      </c>
      <c r="AI50" s="59">
        <f t="shared" si="1"/>
        <v>0</v>
      </c>
      <c r="AJ50" s="54">
        <f>COUNTIF($H50:$Y50,"A")</f>
        <v>0</v>
      </c>
      <c r="AK50" s="59">
        <f t="shared" si="2"/>
        <v>0</v>
      </c>
      <c r="AL50" s="54">
        <f>COUNTIF($H50:$Y50,"NJ")</f>
        <v>0</v>
      </c>
      <c r="AM50" s="59">
        <f t="shared" si="3"/>
        <v>0</v>
      </c>
      <c r="AN50" s="54">
        <f>COUNTIF($H50:$Y50,"C")</f>
        <v>0</v>
      </c>
      <c r="AO50" s="59">
        <f t="shared" si="4"/>
        <v>0</v>
      </c>
      <c r="AP50" s="129"/>
    </row>
    <row r="51" spans="2:42" x14ac:dyDescent="0.25">
      <c r="B51" s="21" t="str">
        <f>Mars!B51</f>
        <v xml:space="preserve"> </v>
      </c>
      <c r="C51" s="48"/>
      <c r="D51" s="48"/>
      <c r="E51" s="50">
        <f>IF(AND(ISBLANK(A51),B51&gt;"*"),COUNTIF($H$12:$Y$12,"M")-IF(AND(ISNUMBER($C51),$C51&gt;0),NETWORKDAYS($I$9,$C51,$I$2:$I$6)-1,0)-IF(AND(ISNUMBER($D51),$D51&gt;0),NETWORKDAYS($D51,#REF!,$I$2:$I$6)-1,0),0)</f>
        <v>0</v>
      </c>
      <c r="F51" s="50">
        <f>IF(AND(ISBLANK(A51),B51&gt;"*"),COUNTIF($H$12:$Y$12,"M")-IF(AND(ISNUMBER($C51),$C51&gt;0),NETWORKDAYS($I$9,$C51,$I$2:$I$6)-1,0)-IF(AND(ISNUMBER($D51),$D51&gt;0),NETWORKDAYS($D51,#REF!,$I$2:$I$6)-1,0),0)</f>
        <v>0</v>
      </c>
      <c r="G51" s="50">
        <f t="shared" si="5"/>
        <v>0</v>
      </c>
      <c r="H51" s="51"/>
      <c r="I51" s="52"/>
      <c r="J51" s="53"/>
      <c r="K51" s="52"/>
      <c r="L51" s="53"/>
      <c r="M51" s="52"/>
      <c r="N51" s="53"/>
      <c r="O51" s="52"/>
      <c r="P51" s="53"/>
      <c r="Q51" s="52"/>
      <c r="R51" s="53"/>
      <c r="S51" s="52"/>
      <c r="T51" s="53"/>
      <c r="U51" s="52"/>
      <c r="V51" s="53"/>
      <c r="W51" s="52"/>
      <c r="X51" s="53"/>
      <c r="Y51" s="52"/>
      <c r="Z51" s="54">
        <f>COUNTIF(H51:Y51,"*")</f>
        <v>0</v>
      </c>
      <c r="AA51" s="50">
        <f>COUNTIFS($H$12:$Y$12,"M",$H51:$Y51,"*")</f>
        <v>0</v>
      </c>
      <c r="AB51" s="55">
        <f>COUNTIFS($H$12:$Y$12,"A",$H51:$Y51,"*")</f>
        <v>0</v>
      </c>
      <c r="AC51" s="56">
        <f t="shared" si="6"/>
        <v>0</v>
      </c>
      <c r="AD51" s="57">
        <f t="shared" si="7"/>
        <v>0</v>
      </c>
      <c r="AE51" s="58">
        <f t="shared" si="8"/>
        <v>0</v>
      </c>
      <c r="AF51" s="54">
        <f>COUNTIF($H51:$Y51,"M")</f>
        <v>0</v>
      </c>
      <c r="AG51" s="59">
        <f t="shared" si="0"/>
        <v>0</v>
      </c>
      <c r="AH51" s="54">
        <f>COUNTIF($H51:$Y51,"RDV")</f>
        <v>0</v>
      </c>
      <c r="AI51" s="59">
        <f t="shared" si="1"/>
        <v>0</v>
      </c>
      <c r="AJ51" s="54">
        <f>COUNTIF($H51:$Y51,"A")</f>
        <v>0</v>
      </c>
      <c r="AK51" s="59">
        <f t="shared" si="2"/>
        <v>0</v>
      </c>
      <c r="AL51" s="54">
        <f>COUNTIF($H51:$Y51,"NJ")</f>
        <v>0</v>
      </c>
      <c r="AM51" s="59">
        <f t="shared" si="3"/>
        <v>0</v>
      </c>
      <c r="AN51" s="54">
        <f>COUNTIF($H51:$Y51,"C")</f>
        <v>0</v>
      </c>
      <c r="AO51" s="59">
        <f t="shared" si="4"/>
        <v>0</v>
      </c>
      <c r="AP51" s="129"/>
    </row>
    <row r="52" spans="2:42" x14ac:dyDescent="0.25">
      <c r="B52" s="21" t="str">
        <f>Mars!B52</f>
        <v xml:space="preserve"> </v>
      </c>
      <c r="C52" s="48"/>
      <c r="D52" s="48"/>
      <c r="E52" s="50">
        <f>IF(AND(ISBLANK(A52),B52&gt;"*"),COUNTIF($H$12:$Y$12,"M")-IF(AND(ISNUMBER($C52),$C52&gt;0),NETWORKDAYS($I$9,$C52,$I$2:$I$6)-1,0)-IF(AND(ISNUMBER($D52),$D52&gt;0),NETWORKDAYS($D52,#REF!,$I$2:$I$6)-1,0),0)</f>
        <v>0</v>
      </c>
      <c r="F52" s="50">
        <f>IF(AND(ISBLANK(A52),B52&gt;"*"),COUNTIF($H$12:$Y$12,"M")-IF(AND(ISNUMBER($C52),$C52&gt;0),NETWORKDAYS($I$9,$C52,$I$2:$I$6)-1,0)-IF(AND(ISNUMBER($D52),$D52&gt;0),NETWORKDAYS($D52,#REF!,$I$2:$I$6)-1,0),0)</f>
        <v>0</v>
      </c>
      <c r="G52" s="50">
        <f t="shared" si="5"/>
        <v>0</v>
      </c>
      <c r="H52" s="51"/>
      <c r="I52" s="52"/>
      <c r="J52" s="53"/>
      <c r="K52" s="52"/>
      <c r="L52" s="53"/>
      <c r="M52" s="52"/>
      <c r="N52" s="53"/>
      <c r="O52" s="52"/>
      <c r="P52" s="53"/>
      <c r="Q52" s="52"/>
      <c r="R52" s="53"/>
      <c r="S52" s="52"/>
      <c r="T52" s="53"/>
      <c r="U52" s="52"/>
      <c r="V52" s="53"/>
      <c r="W52" s="52"/>
      <c r="X52" s="53"/>
      <c r="Y52" s="52"/>
      <c r="Z52" s="54">
        <f>COUNTIF(H52:Y52,"*")</f>
        <v>0</v>
      </c>
      <c r="AA52" s="50">
        <f>COUNTIFS($H$12:$Y$12,"M",$H52:$Y52,"*")</f>
        <v>0</v>
      </c>
      <c r="AB52" s="55">
        <f>COUNTIFS($H$12:$Y$12,"A",$H52:$Y52,"*")</f>
        <v>0</v>
      </c>
      <c r="AC52" s="56">
        <f t="shared" si="6"/>
        <v>0</v>
      </c>
      <c r="AD52" s="57">
        <f t="shared" si="7"/>
        <v>0</v>
      </c>
      <c r="AE52" s="58">
        <f t="shared" si="8"/>
        <v>0</v>
      </c>
      <c r="AF52" s="54">
        <f>COUNTIF($H52:$Y52,"M")</f>
        <v>0</v>
      </c>
      <c r="AG52" s="59">
        <f t="shared" si="0"/>
        <v>0</v>
      </c>
      <c r="AH52" s="54">
        <f>COUNTIF($H52:$Y52,"RDV")</f>
        <v>0</v>
      </c>
      <c r="AI52" s="59">
        <f t="shared" si="1"/>
        <v>0</v>
      </c>
      <c r="AJ52" s="54">
        <f>COUNTIF($H52:$Y52,"A")</f>
        <v>0</v>
      </c>
      <c r="AK52" s="59">
        <f t="shared" si="2"/>
        <v>0</v>
      </c>
      <c r="AL52" s="54">
        <f>COUNTIF($H52:$Y52,"NJ")</f>
        <v>0</v>
      </c>
      <c r="AM52" s="59">
        <f t="shared" si="3"/>
        <v>0</v>
      </c>
      <c r="AN52" s="54">
        <f>COUNTIF($H52:$Y52,"C")</f>
        <v>0</v>
      </c>
      <c r="AO52" s="59">
        <f t="shared" si="4"/>
        <v>0</v>
      </c>
      <c r="AP52" s="129"/>
    </row>
    <row r="53" spans="2:42" x14ac:dyDescent="0.25">
      <c r="R53" s="60"/>
      <c r="S53" s="60"/>
      <c r="Z53" s="10">
        <f>SUM(Z13:Z52)</f>
        <v>0</v>
      </c>
      <c r="AA53" s="15">
        <f>SUM(AA13:AA52)</f>
        <v>0</v>
      </c>
      <c r="AB53" s="15">
        <f>SUM(AB13:AB52)</f>
        <v>0</v>
      </c>
    </row>
    <row r="54" spans="2:42" x14ac:dyDescent="0.25">
      <c r="R54" s="60"/>
      <c r="S54" s="60"/>
    </row>
    <row r="55" spans="2:42" ht="16.149999999999999" customHeight="1" x14ac:dyDescent="0.25">
      <c r="C55" s="8"/>
      <c r="D55" s="8"/>
      <c r="E55" s="61"/>
      <c r="F55" s="61"/>
      <c r="G55" s="61"/>
      <c r="R55" s="60"/>
      <c r="S55" s="60"/>
    </row>
    <row r="56" spans="2:42" ht="16.149999999999999" customHeight="1" x14ac:dyDescent="0.25">
      <c r="C56" s="9"/>
      <c r="D56" s="9"/>
      <c r="E56" s="29"/>
      <c r="F56" s="62"/>
      <c r="G56" s="63"/>
      <c r="R56" s="60"/>
      <c r="S56" s="60"/>
    </row>
    <row r="57" spans="2:42" ht="16.149999999999999" customHeight="1" x14ac:dyDescent="0.25">
      <c r="C57" s="9"/>
      <c r="D57" s="9"/>
      <c r="E57" s="29"/>
      <c r="F57" s="29"/>
      <c r="G57" s="63"/>
      <c r="R57" s="60"/>
      <c r="S57" s="60"/>
    </row>
    <row r="58" spans="2:42" ht="16.149999999999999" customHeight="1" x14ac:dyDescent="0.25">
      <c r="C58" s="9"/>
      <c r="D58" s="9"/>
      <c r="E58" s="29"/>
      <c r="F58" s="29"/>
      <c r="G58" s="63"/>
      <c r="R58" s="60"/>
      <c r="S58" s="60"/>
    </row>
    <row r="59" spans="2:42" ht="16.149999999999999" customHeight="1" x14ac:dyDescent="0.25">
      <c r="C59" s="9"/>
      <c r="D59" s="9"/>
      <c r="E59" s="29"/>
      <c r="F59" s="29"/>
      <c r="G59" s="63"/>
      <c r="R59" s="60"/>
      <c r="S59" s="60"/>
    </row>
    <row r="60" spans="2:42" ht="16.149999999999999" customHeight="1" x14ac:dyDescent="0.25">
      <c r="C60" s="9"/>
      <c r="D60" s="9"/>
      <c r="E60" s="29"/>
      <c r="F60" s="29"/>
      <c r="G60" s="63"/>
      <c r="R60" s="60"/>
      <c r="S60" s="60"/>
    </row>
    <row r="61" spans="2:42" ht="16.149999999999999" customHeight="1" x14ac:dyDescent="0.25">
      <c r="C61" s="9"/>
      <c r="D61" s="9"/>
      <c r="E61" s="29"/>
      <c r="F61" s="29"/>
      <c r="G61" s="63"/>
      <c r="R61" s="60"/>
      <c r="S61" s="60"/>
    </row>
    <row r="62" spans="2:42" ht="16.149999999999999" customHeight="1" x14ac:dyDescent="0.25">
      <c r="C62" s="9"/>
      <c r="D62" s="9"/>
      <c r="E62" s="29"/>
      <c r="F62" s="29"/>
      <c r="G62" s="63"/>
      <c r="R62" s="60"/>
      <c r="S62" s="60"/>
    </row>
    <row r="63" spans="2:42" ht="16.149999999999999" customHeight="1" x14ac:dyDescent="0.25">
      <c r="C63" s="9"/>
      <c r="D63" s="9"/>
      <c r="E63" s="29"/>
      <c r="F63" s="29"/>
      <c r="G63" s="63"/>
      <c r="R63" s="60"/>
      <c r="S63" s="60"/>
    </row>
    <row r="64" spans="2:42" ht="16.149999999999999" customHeight="1" x14ac:dyDescent="0.25">
      <c r="C64" s="9"/>
      <c r="D64" s="9"/>
      <c r="E64" s="29"/>
      <c r="F64" s="29"/>
      <c r="G64" s="63"/>
      <c r="R64" s="60"/>
      <c r="S64" s="60"/>
    </row>
    <row r="65" spans="3:19" ht="16.149999999999999" customHeight="1" x14ac:dyDescent="0.25">
      <c r="C65" s="9"/>
      <c r="D65" s="9"/>
      <c r="E65" s="29"/>
      <c r="F65" s="29"/>
      <c r="G65" s="63"/>
      <c r="R65" s="60"/>
      <c r="S65" s="60"/>
    </row>
    <row r="66" spans="3:19" ht="16.149999999999999" customHeight="1" x14ac:dyDescent="0.25">
      <c r="C66" s="9"/>
      <c r="D66" s="9"/>
      <c r="E66" s="29"/>
      <c r="F66" s="29"/>
      <c r="G66" s="63"/>
      <c r="R66" s="60"/>
      <c r="S66" s="60"/>
    </row>
    <row r="67" spans="3:19" ht="16.149999999999999" customHeight="1" x14ac:dyDescent="0.25">
      <c r="C67" s="9"/>
      <c r="D67" s="9"/>
      <c r="E67" s="29"/>
      <c r="F67" s="29"/>
      <c r="G67" s="63"/>
    </row>
    <row r="68" spans="3:19" ht="16.149999999999999" customHeight="1" x14ac:dyDescent="0.25">
      <c r="C68" s="9"/>
      <c r="D68" s="9"/>
      <c r="E68" s="29"/>
      <c r="F68" s="29"/>
      <c r="G68" s="63"/>
    </row>
    <row r="69" spans="3:19" ht="16.149999999999999" customHeight="1" x14ac:dyDescent="0.25">
      <c r="C69" s="9"/>
      <c r="D69" s="9"/>
      <c r="E69" s="29"/>
      <c r="F69" s="29"/>
      <c r="G69" s="63"/>
    </row>
    <row r="70" spans="3:19" ht="16.149999999999999" customHeight="1" x14ac:dyDescent="0.25">
      <c r="C70" s="9"/>
      <c r="D70" s="9"/>
      <c r="E70" s="29"/>
      <c r="F70" s="29"/>
      <c r="G70" s="63"/>
    </row>
    <row r="71" spans="3:19" ht="16.149999999999999" customHeight="1" x14ac:dyDescent="0.25">
      <c r="C71" s="9"/>
      <c r="D71" s="9"/>
      <c r="E71" s="29"/>
      <c r="F71" s="29"/>
      <c r="G71" s="63"/>
    </row>
    <row r="72" spans="3:19" ht="16.149999999999999" customHeight="1" x14ac:dyDescent="0.25">
      <c r="C72" s="9"/>
      <c r="D72" s="9"/>
      <c r="E72" s="29"/>
      <c r="F72" s="29"/>
      <c r="G72" s="63"/>
    </row>
    <row r="73" spans="3:19" ht="16.149999999999999" customHeight="1" x14ac:dyDescent="0.25">
      <c r="C73" s="9"/>
      <c r="D73" s="9"/>
      <c r="E73" s="29"/>
      <c r="F73" s="29"/>
      <c r="G73" s="63"/>
    </row>
    <row r="74" spans="3:19" ht="16.149999999999999" customHeight="1" x14ac:dyDescent="0.25">
      <c r="C74" s="9"/>
      <c r="D74" s="9"/>
      <c r="E74" s="29"/>
      <c r="F74" s="29"/>
      <c r="G74" s="63"/>
    </row>
    <row r="75" spans="3:19" ht="16.149999999999999" customHeight="1" x14ac:dyDescent="0.25">
      <c r="C75" s="9"/>
      <c r="D75" s="9"/>
      <c r="E75" s="29"/>
      <c r="F75" s="29"/>
      <c r="G75" s="63"/>
    </row>
    <row r="76" spans="3:19" ht="16.149999999999999" customHeight="1" x14ac:dyDescent="0.25">
      <c r="C76" s="9"/>
      <c r="D76" s="9"/>
      <c r="E76" s="29"/>
      <c r="F76" s="29"/>
      <c r="G76" s="63"/>
    </row>
    <row r="77" spans="3:19" ht="16.149999999999999" customHeight="1" x14ac:dyDescent="0.25">
      <c r="C77" s="9"/>
      <c r="D77" s="9"/>
      <c r="E77" s="29"/>
      <c r="F77" s="29"/>
      <c r="G77" s="63"/>
    </row>
    <row r="78" spans="3:19" ht="16.149999999999999" customHeight="1" x14ac:dyDescent="0.25">
      <c r="C78" s="9"/>
      <c r="D78" s="9"/>
      <c r="E78" s="29"/>
      <c r="F78" s="29"/>
      <c r="G78" s="63"/>
    </row>
    <row r="79" spans="3:19" ht="16.149999999999999" customHeight="1" x14ac:dyDescent="0.25">
      <c r="C79" s="9"/>
      <c r="D79" s="9"/>
      <c r="E79" s="29"/>
      <c r="F79" s="29"/>
      <c r="G79" s="63"/>
    </row>
    <row r="80" spans="3:19" ht="16.149999999999999" customHeight="1" x14ac:dyDescent="0.25">
      <c r="C80" s="9"/>
      <c r="D80" s="9"/>
      <c r="E80" s="29"/>
      <c r="F80" s="29"/>
      <c r="G80" s="63"/>
    </row>
    <row r="81" spans="3:7" ht="16.149999999999999" customHeight="1" x14ac:dyDescent="0.25">
      <c r="C81" s="9"/>
      <c r="D81" s="9"/>
      <c r="E81" s="29"/>
      <c r="F81" s="29"/>
      <c r="G81" s="63"/>
    </row>
    <row r="82" spans="3:7" ht="16.149999999999999" customHeight="1" x14ac:dyDescent="0.25">
      <c r="C82" s="9"/>
      <c r="D82" s="9"/>
      <c r="E82" s="29"/>
      <c r="F82" s="29"/>
      <c r="G82" s="63"/>
    </row>
    <row r="83" spans="3:7" ht="16.149999999999999" customHeight="1" x14ac:dyDescent="0.25">
      <c r="C83" s="9"/>
      <c r="D83" s="9"/>
      <c r="E83" s="29"/>
      <c r="F83" s="29"/>
      <c r="G83" s="63"/>
    </row>
    <row r="84" spans="3:7" ht="16.149999999999999" customHeight="1" x14ac:dyDescent="0.25">
      <c r="C84" s="9"/>
      <c r="D84" s="9"/>
      <c r="E84" s="29"/>
      <c r="F84" s="29"/>
      <c r="G84" s="63"/>
    </row>
    <row r="85" spans="3:7" ht="16.149999999999999" customHeight="1" x14ac:dyDescent="0.25">
      <c r="C85" s="9"/>
      <c r="D85" s="9"/>
      <c r="E85" s="29"/>
      <c r="F85" s="29"/>
      <c r="G85" s="63"/>
    </row>
    <row r="86" spans="3:7" ht="16.149999999999999" customHeight="1" x14ac:dyDescent="0.25">
      <c r="C86" s="9"/>
      <c r="D86" s="9"/>
      <c r="E86" s="29"/>
      <c r="F86" s="29"/>
      <c r="G86" s="63"/>
    </row>
    <row r="87" spans="3:7" ht="16.149999999999999" customHeight="1" x14ac:dyDescent="0.25">
      <c r="C87" s="9"/>
      <c r="D87" s="9"/>
      <c r="E87" s="29"/>
      <c r="F87" s="29"/>
      <c r="G87" s="63"/>
    </row>
    <row r="88" spans="3:7" ht="16.149999999999999" customHeight="1" x14ac:dyDescent="0.25">
      <c r="C88" s="9"/>
      <c r="D88" s="9"/>
      <c r="E88" s="29"/>
      <c r="F88" s="29"/>
      <c r="G88" s="63"/>
    </row>
    <row r="89" spans="3:7" ht="16.149999999999999" customHeight="1" x14ac:dyDescent="0.25">
      <c r="C89" s="9"/>
      <c r="D89" s="9"/>
      <c r="E89" s="29"/>
      <c r="F89" s="29"/>
      <c r="G89" s="63"/>
    </row>
    <row r="90" spans="3:7" ht="16.149999999999999" customHeight="1" x14ac:dyDescent="0.25">
      <c r="C90" s="9"/>
      <c r="D90" s="9"/>
      <c r="E90" s="29"/>
      <c r="F90" s="29"/>
      <c r="G90" s="63"/>
    </row>
    <row r="91" spans="3:7" ht="16.149999999999999" customHeight="1" x14ac:dyDescent="0.25">
      <c r="C91" s="9"/>
      <c r="D91" s="9"/>
      <c r="E91" s="29"/>
      <c r="F91" s="29"/>
      <c r="G91" s="63"/>
    </row>
    <row r="92" spans="3:7" ht="16.149999999999999" customHeight="1" x14ac:dyDescent="0.25">
      <c r="C92" s="9"/>
      <c r="D92" s="9"/>
      <c r="E92" s="29"/>
      <c r="F92" s="29"/>
      <c r="G92" s="63"/>
    </row>
    <row r="93" spans="3:7" ht="16.149999999999999" customHeight="1" x14ac:dyDescent="0.25">
      <c r="C93" s="9"/>
      <c r="D93" s="9"/>
      <c r="E93" s="29"/>
      <c r="F93" s="29"/>
      <c r="G93" s="63"/>
    </row>
    <row r="94" spans="3:7" ht="16.149999999999999" customHeight="1" x14ac:dyDescent="0.25">
      <c r="C94" s="9"/>
      <c r="D94" s="9"/>
      <c r="E94" s="29"/>
      <c r="F94" s="29"/>
      <c r="G94" s="63"/>
    </row>
    <row r="95" spans="3:7" ht="16.149999999999999" customHeight="1" x14ac:dyDescent="0.25">
      <c r="C95" s="9"/>
      <c r="D95" s="9"/>
      <c r="E95" s="29"/>
      <c r="F95" s="29"/>
      <c r="G95" s="63"/>
    </row>
    <row r="96" spans="3:7" ht="16.149999999999999" customHeight="1" x14ac:dyDescent="0.25">
      <c r="C96" s="64"/>
      <c r="D96" s="64"/>
      <c r="E96" s="60"/>
      <c r="F96" s="60"/>
      <c r="G96" s="60"/>
    </row>
    <row r="97" spans="3:4" x14ac:dyDescent="0.25">
      <c r="C97" s="64"/>
      <c r="D97" s="64"/>
    </row>
  </sheetData>
  <sheetProtection selectLockedCells="1"/>
  <conditionalFormatting sqref="AE13:AE52">
    <cfRule type="cellIs" dxfId="4" priority="1" operator="greaterThanOrEqual">
      <formula>0.12</formula>
    </cfRule>
  </conditionalFormatting>
  <dataValidations count="1">
    <dataValidation type="list" allowBlank="1" showInputMessage="1" showErrorMessage="1" sqref="H14:H52 I14:S14 I15:Y52 H13:Y13" xr:uid="{24A286A1-25E1-487C-81E0-3F8F1E0F41C8}">
      <formula1>"M,RDV,C,A,NJ"</formula1>
    </dataValidation>
  </dataValidations>
  <pageMargins left="0.7" right="0.7" top="0.75" bottom="0.75" header="0.3" footer="0.3"/>
  <pageSetup paperSize="9" orientation="portrait" r:id="rId1"/>
  <ignoredErrors>
    <ignoredError sqref="AH13:AH52 AJ13:AJ52 AL13:AL52"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15</vt:i4>
      </vt:variant>
      <vt:variant>
        <vt:lpstr>Plages nommées</vt:lpstr>
      </vt:variant>
      <vt:variant>
        <vt:i4>2</vt:i4>
      </vt:variant>
    </vt:vector>
  </HeadingPairs>
  <TitlesOfParts>
    <vt:vector size="17" baseType="lpstr">
      <vt:lpstr>BASE</vt:lpstr>
      <vt:lpstr>Septembre</vt:lpstr>
      <vt:lpstr>Octobre</vt:lpstr>
      <vt:lpstr>Novembre</vt:lpstr>
      <vt:lpstr>Décembre</vt:lpstr>
      <vt:lpstr>Janvier</vt:lpstr>
      <vt:lpstr>Février</vt:lpstr>
      <vt:lpstr>Mars</vt:lpstr>
      <vt:lpstr>Avril</vt:lpstr>
      <vt:lpstr>Mai</vt:lpstr>
      <vt:lpstr>Juin</vt:lpstr>
      <vt:lpstr>Juillet</vt:lpstr>
      <vt:lpstr>Impression élève</vt:lpstr>
      <vt:lpstr>Impression mois</vt:lpstr>
      <vt:lpstr>% abs</vt:lpstr>
      <vt:lpstr>'Impression élève'!Zone_d_impression</vt:lpstr>
      <vt:lpstr>'Impression mois'!Zone_d_impression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mulberg</dc:creator>
  <cp:lastModifiedBy>Virginie Mulberg</cp:lastModifiedBy>
  <cp:lastPrinted>2024-09-04T06:42:33Z</cp:lastPrinted>
  <dcterms:created xsi:type="dcterms:W3CDTF">2024-08-01T13:42:24Z</dcterms:created>
  <dcterms:modified xsi:type="dcterms:W3CDTF">2025-09-01T08:39:21Z</dcterms:modified>
</cp:coreProperties>
</file>